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cfant\Dropbox\EPA SLR\03 Analysis\11 Marsh Migration\06 Data share\"/>
    </mc:Choice>
  </mc:AlternateContent>
  <xr:revisionPtr revIDLastSave="0" documentId="13_ncr:1_{A2CC0D8F-8B50-4FD4-8637-50F3BA440D6B}" xr6:coauthVersionLast="36" xr6:coauthVersionMax="47" xr10:uidLastSave="{00000000-0000-0000-0000-000000000000}"/>
  <bookViews>
    <workbookView xWindow="0" yWindow="465" windowWidth="28800" windowHeight="17535" xr2:uid="{00000000-000D-0000-FFFF-FFFF00000000}"/>
  </bookViews>
  <sheets>
    <sheet name="INFO" sheetId="18" r:id="rId1"/>
    <sheet name="DataSources" sheetId="1" r:id="rId2"/>
    <sheet name="Accr_County" sheetId="15" r:id="rId3"/>
    <sheet name="Combined" sheetId="14" r:id="rId4"/>
    <sheet name="Accr cnty Full" sheetId="20" r:id="rId5"/>
    <sheet name="NatlRefuges" sheetId="3" r:id="rId6"/>
    <sheet name="GulfGoast" sheetId="6" r:id="rId7"/>
    <sheet name="DE and NJ" sheetId="7" r:id="rId8"/>
    <sheet name="SE LA" sheetId="10" r:id="rId9"/>
    <sheet name="Eastern VA" sheetId="12" r:id="rId10"/>
    <sheet name="Connecticut" sheetId="11" r:id="rId11"/>
    <sheet name="Reed et al. Atlantic" sheetId="13" r:id="rId12"/>
    <sheet name="SETr" sheetId="17" r:id="rId13"/>
    <sheet name="Holmquist et al" sheetId="19" r:id="rId14"/>
    <sheet name="Other Marsh Types" sheetId="8" r:id="rId15"/>
    <sheet name="CountyLU" sheetId="4" r:id="rId16"/>
    <sheet name="CoastalCounties" sheetId="16" r:id="rId17"/>
  </sheets>
  <definedNames>
    <definedName name="_xlnm._FilterDatabase" localSheetId="3" hidden="1">Combined!$A$1:$N$366</definedName>
    <definedName name="_xlnm._FilterDatabase" localSheetId="15" hidden="1">CountyLU!$A$1:$J$3110</definedName>
    <definedName name="_xlnm._FilterDatabase" localSheetId="5" hidden="1">NatlRefuges!$A$1:$P$155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8" i="14" l="1"/>
  <c r="D378" i="14"/>
  <c r="E378" i="14"/>
  <c r="C379" i="14"/>
  <c r="D379" i="14"/>
  <c r="E379" i="14"/>
  <c r="C380" i="14"/>
  <c r="D380" i="14"/>
  <c r="E380" i="14"/>
  <c r="C381" i="14"/>
  <c r="D381" i="14"/>
  <c r="E381" i="14"/>
  <c r="C382" i="14"/>
  <c r="D382" i="14"/>
  <c r="E382" i="14"/>
  <c r="C383" i="14"/>
  <c r="D383" i="14"/>
  <c r="E383" i="14"/>
  <c r="C384" i="14"/>
  <c r="D384" i="14"/>
  <c r="E384" i="14"/>
  <c r="C385" i="14"/>
  <c r="D385" i="14"/>
  <c r="E385" i="14"/>
  <c r="C386" i="14"/>
  <c r="D386" i="14"/>
  <c r="E386" i="14"/>
  <c r="C387" i="14"/>
  <c r="D387" i="14"/>
  <c r="E387" i="14"/>
  <c r="C388" i="14"/>
  <c r="D388" i="14"/>
  <c r="E388" i="14"/>
  <c r="C389" i="14"/>
  <c r="D389" i="14"/>
  <c r="E389" i="14"/>
  <c r="C390" i="14"/>
  <c r="D390" i="14"/>
  <c r="E390" i="14"/>
  <c r="C391" i="14"/>
  <c r="D391" i="14"/>
  <c r="E391" i="14"/>
  <c r="C392" i="14"/>
  <c r="D392" i="14"/>
  <c r="E392" i="14"/>
  <c r="C393" i="14"/>
  <c r="D393" i="14"/>
  <c r="E393" i="14"/>
  <c r="C394" i="14"/>
  <c r="D394" i="14"/>
  <c r="E394" i="14"/>
  <c r="C395" i="14"/>
  <c r="D395" i="14"/>
  <c r="E395" i="14"/>
  <c r="C396" i="14"/>
  <c r="D396" i="14"/>
  <c r="E396" i="14"/>
  <c r="C397" i="14"/>
  <c r="D397" i="14"/>
  <c r="E397" i="14"/>
  <c r="C398" i="14"/>
  <c r="D398" i="14"/>
  <c r="E398" i="14"/>
  <c r="C399" i="14"/>
  <c r="D399" i="14"/>
  <c r="E399" i="14"/>
  <c r="C400" i="14"/>
  <c r="D400" i="14"/>
  <c r="E400" i="14"/>
  <c r="C401" i="14"/>
  <c r="D401" i="14"/>
  <c r="E401" i="14"/>
  <c r="C402" i="14"/>
  <c r="D402" i="14"/>
  <c r="E402" i="14"/>
  <c r="C403" i="14"/>
  <c r="D403" i="14"/>
  <c r="E403" i="14"/>
  <c r="C404" i="14"/>
  <c r="D404" i="14"/>
  <c r="E404" i="14"/>
  <c r="C405" i="14"/>
  <c r="D405" i="14"/>
  <c r="E405" i="14"/>
  <c r="C406" i="14"/>
  <c r="D406" i="14"/>
  <c r="E406" i="14"/>
  <c r="C407" i="14"/>
  <c r="D407" i="14"/>
  <c r="E407" i="14"/>
  <c r="C408" i="14"/>
  <c r="D408" i="14"/>
  <c r="E408" i="14"/>
  <c r="C409" i="14"/>
  <c r="D409" i="14"/>
  <c r="E409" i="14"/>
  <c r="C410" i="14"/>
  <c r="D410" i="14"/>
  <c r="E410" i="14"/>
  <c r="C411" i="14"/>
  <c r="D411" i="14"/>
  <c r="E411" i="14"/>
  <c r="C412" i="14"/>
  <c r="D412" i="14"/>
  <c r="E412" i="14"/>
  <c r="C413" i="14"/>
  <c r="D413" i="14"/>
  <c r="E413" i="14"/>
  <c r="C414" i="14"/>
  <c r="D414" i="14"/>
  <c r="E414" i="14"/>
  <c r="C415" i="14"/>
  <c r="D415" i="14"/>
  <c r="E415" i="14"/>
  <c r="C416" i="14"/>
  <c r="D416" i="14"/>
  <c r="E416" i="14"/>
  <c r="C417" i="14"/>
  <c r="D417" i="14"/>
  <c r="E417" i="14"/>
  <c r="C418" i="14"/>
  <c r="D418" i="14"/>
  <c r="E418" i="14"/>
  <c r="C419" i="14"/>
  <c r="D419" i="14"/>
  <c r="E419" i="14"/>
  <c r="C420" i="14"/>
  <c r="D420" i="14"/>
  <c r="E420" i="14"/>
  <c r="C421" i="14"/>
  <c r="D421" i="14"/>
  <c r="E421" i="14"/>
  <c r="C422" i="14"/>
  <c r="D422" i="14"/>
  <c r="E422" i="14"/>
  <c r="C423" i="14"/>
  <c r="D423" i="14"/>
  <c r="E423" i="14"/>
  <c r="C424" i="14"/>
  <c r="D424" i="14"/>
  <c r="E424" i="14"/>
  <c r="C425" i="14"/>
  <c r="D425" i="14"/>
  <c r="E425" i="14"/>
  <c r="C426" i="14"/>
  <c r="D426" i="14"/>
  <c r="E426" i="14"/>
  <c r="C427" i="14"/>
  <c r="D427" i="14"/>
  <c r="E427" i="14"/>
  <c r="C428" i="14"/>
  <c r="D428" i="14"/>
  <c r="E428" i="14"/>
  <c r="C429" i="14"/>
  <c r="D429" i="14"/>
  <c r="E429" i="14"/>
  <c r="C430" i="14"/>
  <c r="D430" i="14"/>
  <c r="E430" i="14"/>
  <c r="C431" i="14"/>
  <c r="D431" i="14"/>
  <c r="E431" i="14"/>
  <c r="C432" i="14"/>
  <c r="D432" i="14"/>
  <c r="E432" i="14"/>
  <c r="C433" i="14"/>
  <c r="D433" i="14"/>
  <c r="E433" i="14"/>
  <c r="C434" i="14"/>
  <c r="D434" i="14"/>
  <c r="E434" i="14"/>
  <c r="C435" i="14"/>
  <c r="D435" i="14"/>
  <c r="E435" i="14"/>
  <c r="C436" i="14"/>
  <c r="D436" i="14"/>
  <c r="E436" i="14"/>
  <c r="C437" i="14"/>
  <c r="D437" i="14"/>
  <c r="E437" i="14"/>
  <c r="C438" i="14"/>
  <c r="D438" i="14"/>
  <c r="E438" i="14"/>
  <c r="C439" i="14"/>
  <c r="D439" i="14"/>
  <c r="E439" i="14"/>
  <c r="C440" i="14"/>
  <c r="D440" i="14"/>
  <c r="E440" i="14"/>
  <c r="C441" i="14"/>
  <c r="D441" i="14"/>
  <c r="E441" i="14"/>
  <c r="C442" i="14"/>
  <c r="D442" i="14"/>
  <c r="E442" i="14"/>
  <c r="C443" i="14"/>
  <c r="D443" i="14"/>
  <c r="E443" i="14"/>
  <c r="C444" i="14"/>
  <c r="D444" i="14"/>
  <c r="E444" i="14"/>
  <c r="C445" i="14"/>
  <c r="D445" i="14"/>
  <c r="E445" i="14"/>
  <c r="C446" i="14"/>
  <c r="D446" i="14"/>
  <c r="E446" i="14"/>
  <c r="C447" i="14"/>
  <c r="D447" i="14"/>
  <c r="E447" i="14"/>
  <c r="C448" i="14"/>
  <c r="D448" i="14"/>
  <c r="E448" i="14"/>
  <c r="C449" i="14"/>
  <c r="D449" i="14"/>
  <c r="E449" i="14"/>
  <c r="C450" i="14"/>
  <c r="D450" i="14"/>
  <c r="E450" i="14"/>
  <c r="C451" i="14"/>
  <c r="D451" i="14"/>
  <c r="E451" i="14"/>
  <c r="C452" i="14"/>
  <c r="D452" i="14"/>
  <c r="E452" i="14"/>
  <c r="C453" i="14"/>
  <c r="D453" i="14"/>
  <c r="E453" i="14"/>
  <c r="C454" i="14"/>
  <c r="D454" i="14"/>
  <c r="E454" i="14"/>
  <c r="C455" i="14"/>
  <c r="D455" i="14"/>
  <c r="E455" i="14"/>
  <c r="C456" i="14"/>
  <c r="D456" i="14"/>
  <c r="E456" i="14"/>
  <c r="C457" i="14"/>
  <c r="D457" i="14"/>
  <c r="E457" i="14"/>
  <c r="C458" i="14"/>
  <c r="D458" i="14"/>
  <c r="E458" i="14"/>
  <c r="C459" i="14"/>
  <c r="D459" i="14"/>
  <c r="E459" i="14"/>
  <c r="C460" i="14"/>
  <c r="D460" i="14"/>
  <c r="E460" i="14"/>
  <c r="C461" i="14"/>
  <c r="D461" i="14"/>
  <c r="E461" i="14"/>
  <c r="C462" i="14"/>
  <c r="D462" i="14"/>
  <c r="E462" i="14"/>
  <c r="C463" i="14"/>
  <c r="D463" i="14"/>
  <c r="E463" i="14"/>
  <c r="C464" i="14"/>
  <c r="D464" i="14"/>
  <c r="E464" i="14"/>
  <c r="C465" i="14"/>
  <c r="D465" i="14"/>
  <c r="E465" i="14"/>
  <c r="C466" i="14"/>
  <c r="D466" i="14"/>
  <c r="E466" i="14"/>
  <c r="C467" i="14"/>
  <c r="D467" i="14"/>
  <c r="E467" i="14"/>
  <c r="C468" i="14"/>
  <c r="D468" i="14"/>
  <c r="E468" i="14"/>
  <c r="C469" i="14"/>
  <c r="D469" i="14"/>
  <c r="E469" i="14"/>
  <c r="C470" i="14"/>
  <c r="D470" i="14"/>
  <c r="E470" i="14"/>
  <c r="C471" i="14"/>
  <c r="D471" i="14"/>
  <c r="E471" i="14"/>
  <c r="C472" i="14"/>
  <c r="D472" i="14"/>
  <c r="E472" i="14"/>
  <c r="C473" i="14"/>
  <c r="D473" i="14"/>
  <c r="E473" i="14"/>
  <c r="C474" i="14"/>
  <c r="D474" i="14"/>
  <c r="E474" i="14"/>
  <c r="C475" i="14"/>
  <c r="D475" i="14"/>
  <c r="E475" i="14"/>
  <c r="C476" i="14"/>
  <c r="D476" i="14"/>
  <c r="E476" i="14"/>
  <c r="C477" i="14"/>
  <c r="D477" i="14"/>
  <c r="E477" i="14"/>
  <c r="C478" i="14"/>
  <c r="D478" i="14"/>
  <c r="E478" i="14"/>
  <c r="C479" i="14"/>
  <c r="D479" i="14"/>
  <c r="E479" i="14"/>
  <c r="C480" i="14"/>
  <c r="D480" i="14"/>
  <c r="E480" i="14"/>
  <c r="C481" i="14"/>
  <c r="D481" i="14"/>
  <c r="E481" i="14"/>
  <c r="C482" i="14"/>
  <c r="D482" i="14"/>
  <c r="E482" i="14"/>
  <c r="C483" i="14"/>
  <c r="D483" i="14"/>
  <c r="E483" i="14"/>
  <c r="C484" i="14"/>
  <c r="D484" i="14"/>
  <c r="E484" i="14"/>
  <c r="C485" i="14"/>
  <c r="D485" i="14"/>
  <c r="E485" i="14"/>
  <c r="C486" i="14"/>
  <c r="D486" i="14"/>
  <c r="E486" i="14"/>
  <c r="C487" i="14"/>
  <c r="D487" i="14"/>
  <c r="E487" i="14"/>
  <c r="C488" i="14"/>
  <c r="D488" i="14"/>
  <c r="E488" i="14"/>
  <c r="C489" i="14"/>
  <c r="D489" i="14"/>
  <c r="E489" i="14"/>
  <c r="C490" i="14"/>
  <c r="D490" i="14"/>
  <c r="E490" i="14"/>
  <c r="C491" i="14"/>
  <c r="D491" i="14"/>
  <c r="E491" i="14"/>
  <c r="C492" i="14"/>
  <c r="D492" i="14"/>
  <c r="E492" i="14"/>
  <c r="C493" i="14"/>
  <c r="D493" i="14"/>
  <c r="E493" i="14"/>
  <c r="C494" i="14"/>
  <c r="D494" i="14"/>
  <c r="E494" i="14"/>
  <c r="C495" i="14"/>
  <c r="D495" i="14"/>
  <c r="E495" i="14"/>
  <c r="C496" i="14"/>
  <c r="D496" i="14"/>
  <c r="E496" i="14"/>
  <c r="C497" i="14"/>
  <c r="D497" i="14"/>
  <c r="E497" i="14"/>
  <c r="C498" i="14"/>
  <c r="D498" i="14"/>
  <c r="E498" i="14"/>
  <c r="C499" i="14"/>
  <c r="D499" i="14"/>
  <c r="E499" i="14"/>
  <c r="C500" i="14"/>
  <c r="D500" i="14"/>
  <c r="E500" i="14"/>
  <c r="C501" i="14"/>
  <c r="D501" i="14"/>
  <c r="E501" i="14"/>
  <c r="C502" i="14"/>
  <c r="D502" i="14"/>
  <c r="E502" i="14"/>
  <c r="C503" i="14"/>
  <c r="D503" i="14"/>
  <c r="E503" i="14"/>
  <c r="C504" i="14"/>
  <c r="D504" i="14"/>
  <c r="E504" i="14"/>
  <c r="C505" i="14"/>
  <c r="D505" i="14"/>
  <c r="E505" i="14"/>
  <c r="C506" i="14"/>
  <c r="D506" i="14"/>
  <c r="E506" i="14"/>
  <c r="C507" i="14"/>
  <c r="D507" i="14"/>
  <c r="E507" i="14"/>
  <c r="C508" i="14"/>
  <c r="D508" i="14"/>
  <c r="E508" i="14"/>
  <c r="C509" i="14"/>
  <c r="D509" i="14"/>
  <c r="E509" i="14"/>
  <c r="C510" i="14"/>
  <c r="D510" i="14"/>
  <c r="E510" i="14"/>
  <c r="C511" i="14"/>
  <c r="D511" i="14"/>
  <c r="E511" i="14"/>
  <c r="C512" i="14"/>
  <c r="D512" i="14"/>
  <c r="E512" i="14"/>
  <c r="C513" i="14"/>
  <c r="D513" i="14"/>
  <c r="E513" i="14"/>
  <c r="C514" i="14"/>
  <c r="D514" i="14"/>
  <c r="E514" i="14"/>
  <c r="C515" i="14"/>
  <c r="D515" i="14"/>
  <c r="E515" i="14"/>
  <c r="C516" i="14"/>
  <c r="D516" i="14"/>
  <c r="E516" i="14"/>
  <c r="C517" i="14"/>
  <c r="D517" i="14"/>
  <c r="E517" i="14"/>
  <c r="C518" i="14"/>
  <c r="D518" i="14"/>
  <c r="E518" i="14"/>
  <c r="C519" i="14"/>
  <c r="D519" i="14"/>
  <c r="E519" i="14"/>
  <c r="C520" i="14"/>
  <c r="D520" i="14"/>
  <c r="E520" i="14"/>
  <c r="C521" i="14"/>
  <c r="D521" i="14"/>
  <c r="E521" i="14"/>
  <c r="C522" i="14"/>
  <c r="D522" i="14"/>
  <c r="E522" i="14"/>
  <c r="C523" i="14"/>
  <c r="D523" i="14"/>
  <c r="E523" i="14"/>
  <c r="C524" i="14"/>
  <c r="D524" i="14"/>
  <c r="E524" i="14"/>
  <c r="C525" i="14"/>
  <c r="D525" i="14"/>
  <c r="E525" i="14"/>
  <c r="C526" i="14"/>
  <c r="D526" i="14"/>
  <c r="E526" i="14"/>
  <c r="C527" i="14"/>
  <c r="D527" i="14"/>
  <c r="E527" i="14"/>
  <c r="C528" i="14"/>
  <c r="D528" i="14"/>
  <c r="E528" i="14"/>
  <c r="C529" i="14"/>
  <c r="D529" i="14"/>
  <c r="E529" i="14"/>
  <c r="C530" i="14"/>
  <c r="D530" i="14"/>
  <c r="E530" i="14"/>
  <c r="C531" i="14"/>
  <c r="D531" i="14"/>
  <c r="E531" i="14"/>
  <c r="C532" i="14"/>
  <c r="D532" i="14"/>
  <c r="E532" i="14"/>
  <c r="C533" i="14"/>
  <c r="D533" i="14"/>
  <c r="E533" i="14"/>
  <c r="C534" i="14"/>
  <c r="D534" i="14"/>
  <c r="E534" i="14"/>
  <c r="C535" i="14"/>
  <c r="D535" i="14"/>
  <c r="E535" i="14"/>
  <c r="C536" i="14"/>
  <c r="D536" i="14"/>
  <c r="E536" i="14"/>
  <c r="C537" i="14"/>
  <c r="D537" i="14"/>
  <c r="E537" i="14"/>
  <c r="C538" i="14"/>
  <c r="D538" i="14"/>
  <c r="E538" i="14"/>
  <c r="C539" i="14"/>
  <c r="D539" i="14"/>
  <c r="E539" i="14"/>
  <c r="C540" i="14"/>
  <c r="D540" i="14"/>
  <c r="E540" i="14"/>
  <c r="C541" i="14"/>
  <c r="D541" i="14"/>
  <c r="E541" i="14"/>
  <c r="C542" i="14"/>
  <c r="D542" i="14"/>
  <c r="E542" i="14"/>
  <c r="C543" i="14"/>
  <c r="D543" i="14"/>
  <c r="E543" i="14"/>
  <c r="C544" i="14"/>
  <c r="D544" i="14"/>
  <c r="E544" i="14"/>
  <c r="C545" i="14"/>
  <c r="D545" i="14"/>
  <c r="E545" i="14"/>
  <c r="C546" i="14"/>
  <c r="D546" i="14"/>
  <c r="E546" i="14"/>
  <c r="C547" i="14"/>
  <c r="D547" i="14"/>
  <c r="E547" i="14"/>
  <c r="C548" i="14"/>
  <c r="D548" i="14"/>
  <c r="E548" i="14"/>
  <c r="C549" i="14"/>
  <c r="D549" i="14"/>
  <c r="E549" i="14"/>
  <c r="C550" i="14"/>
  <c r="D550" i="14"/>
  <c r="E550" i="14"/>
  <c r="C551" i="14"/>
  <c r="D551" i="14"/>
  <c r="E551" i="14"/>
  <c r="C552" i="14"/>
  <c r="D552" i="14"/>
  <c r="E552" i="14"/>
  <c r="C553" i="14"/>
  <c r="D553" i="14"/>
  <c r="E553" i="14"/>
  <c r="C554" i="14"/>
  <c r="D554" i="14"/>
  <c r="E554" i="14"/>
  <c r="C555" i="14"/>
  <c r="D555" i="14"/>
  <c r="E555" i="14"/>
  <c r="C556" i="14"/>
  <c r="D556" i="14"/>
  <c r="E556" i="14"/>
  <c r="C557" i="14"/>
  <c r="D557" i="14"/>
  <c r="E557" i="14"/>
  <c r="C558" i="14"/>
  <c r="D558" i="14"/>
  <c r="E558" i="14"/>
  <c r="C559" i="14"/>
  <c r="D559" i="14"/>
  <c r="E559" i="14"/>
  <c r="C560" i="14"/>
  <c r="D560" i="14"/>
  <c r="E560" i="14"/>
  <c r="C561" i="14"/>
  <c r="D561" i="14"/>
  <c r="E561" i="14"/>
  <c r="C562" i="14"/>
  <c r="D562" i="14"/>
  <c r="E562" i="14"/>
  <c r="C563" i="14"/>
  <c r="D563" i="14"/>
  <c r="E563" i="14"/>
  <c r="C564" i="14"/>
  <c r="D564" i="14"/>
  <c r="E564" i="14"/>
  <c r="C565" i="14"/>
  <c r="D565" i="14"/>
  <c r="E565" i="14"/>
  <c r="C566" i="14"/>
  <c r="D566" i="14"/>
  <c r="E566" i="14"/>
  <c r="C567" i="14"/>
  <c r="D567" i="14"/>
  <c r="E567" i="14"/>
  <c r="C568" i="14"/>
  <c r="D568" i="14"/>
  <c r="E568" i="14"/>
  <c r="C569" i="14"/>
  <c r="D569" i="14"/>
  <c r="E569" i="14"/>
  <c r="C570" i="14"/>
  <c r="D570" i="14"/>
  <c r="E570" i="14"/>
  <c r="C571" i="14"/>
  <c r="D571" i="14"/>
  <c r="E571" i="14"/>
  <c r="C572" i="14"/>
  <c r="D572" i="14"/>
  <c r="E572" i="14"/>
  <c r="C573" i="14"/>
  <c r="D573" i="14"/>
  <c r="E573" i="14"/>
  <c r="C574" i="14"/>
  <c r="D574" i="14"/>
  <c r="E574" i="14"/>
  <c r="C575" i="14"/>
  <c r="D575" i="14"/>
  <c r="E575" i="14"/>
  <c r="C576" i="14"/>
  <c r="D576" i="14"/>
  <c r="E576" i="14"/>
  <c r="C577" i="14"/>
  <c r="D577" i="14"/>
  <c r="E577" i="14"/>
  <c r="C578" i="14"/>
  <c r="D578" i="14"/>
  <c r="E578" i="14"/>
  <c r="C579" i="14"/>
  <c r="D579" i="14"/>
  <c r="E579" i="14"/>
  <c r="C580" i="14"/>
  <c r="D580" i="14"/>
  <c r="E580" i="14"/>
  <c r="C581" i="14"/>
  <c r="D581" i="14"/>
  <c r="E581" i="14"/>
  <c r="C582" i="14"/>
  <c r="D582" i="14"/>
  <c r="E582" i="14"/>
  <c r="C583" i="14"/>
  <c r="D583" i="14"/>
  <c r="E583" i="14"/>
  <c r="C584" i="14"/>
  <c r="D584" i="14"/>
  <c r="E584" i="14"/>
  <c r="C585" i="14"/>
  <c r="D585" i="14"/>
  <c r="E585" i="14"/>
  <c r="C586" i="14"/>
  <c r="D586" i="14"/>
  <c r="E586" i="14"/>
  <c r="C587" i="14"/>
  <c r="D587" i="14"/>
  <c r="E587" i="14"/>
  <c r="C588" i="14"/>
  <c r="D588" i="14"/>
  <c r="E588" i="14"/>
  <c r="C589" i="14"/>
  <c r="D589" i="14"/>
  <c r="E589" i="14"/>
  <c r="C590" i="14"/>
  <c r="D590" i="14"/>
  <c r="E590" i="14"/>
  <c r="C591" i="14"/>
  <c r="D591" i="14"/>
  <c r="E591" i="14"/>
  <c r="C592" i="14"/>
  <c r="D592" i="14"/>
  <c r="E592" i="14"/>
  <c r="C593" i="14"/>
  <c r="D593" i="14"/>
  <c r="E593" i="14"/>
  <c r="C594" i="14"/>
  <c r="D594" i="14"/>
  <c r="E594" i="14"/>
  <c r="C595" i="14"/>
  <c r="D595" i="14"/>
  <c r="E595" i="14"/>
  <c r="C596" i="14"/>
  <c r="D596" i="14"/>
  <c r="E596" i="14"/>
  <c r="C597" i="14"/>
  <c r="D597" i="14"/>
  <c r="E597" i="14"/>
  <c r="C598" i="14"/>
  <c r="D598" i="14"/>
  <c r="E598" i="14"/>
  <c r="C599" i="14"/>
  <c r="D599" i="14"/>
  <c r="E599" i="14"/>
  <c r="C600" i="14"/>
  <c r="D600" i="14"/>
  <c r="E600" i="14"/>
  <c r="C601" i="14"/>
  <c r="D601" i="14"/>
  <c r="E601" i="14"/>
  <c r="C602" i="14"/>
  <c r="D602" i="14"/>
  <c r="E602" i="14"/>
  <c r="C603" i="14"/>
  <c r="D603" i="14"/>
  <c r="E603" i="14"/>
  <c r="C604" i="14"/>
  <c r="D604" i="14"/>
  <c r="E604" i="14"/>
  <c r="C605" i="14"/>
  <c r="D605" i="14"/>
  <c r="E605" i="14"/>
  <c r="C606" i="14"/>
  <c r="D606" i="14"/>
  <c r="E606" i="14"/>
  <c r="C607" i="14"/>
  <c r="D607" i="14"/>
  <c r="E607" i="14"/>
  <c r="C608" i="14"/>
  <c r="D608" i="14"/>
  <c r="E608" i="14"/>
  <c r="C609" i="14"/>
  <c r="D609" i="14"/>
  <c r="E609" i="14"/>
  <c r="C610" i="14"/>
  <c r="D610" i="14"/>
  <c r="E610" i="14"/>
  <c r="C611" i="14"/>
  <c r="D611" i="14"/>
  <c r="E611" i="14"/>
  <c r="C612" i="14"/>
  <c r="D612" i="14"/>
  <c r="E612" i="14"/>
  <c r="C613" i="14"/>
  <c r="D613" i="14"/>
  <c r="E613" i="14"/>
  <c r="C614" i="14"/>
  <c r="D614" i="14"/>
  <c r="E614" i="14"/>
  <c r="C615" i="14"/>
  <c r="D615" i="14"/>
  <c r="E615" i="14"/>
  <c r="C616" i="14"/>
  <c r="D616" i="14"/>
  <c r="E616" i="14"/>
  <c r="C617" i="14"/>
  <c r="D617" i="14"/>
  <c r="E617" i="14"/>
  <c r="C618" i="14"/>
  <c r="D618" i="14"/>
  <c r="E618" i="14"/>
  <c r="C619" i="14"/>
  <c r="D619" i="14"/>
  <c r="E619" i="14"/>
  <c r="C620" i="14"/>
  <c r="D620" i="14"/>
  <c r="E620" i="14"/>
  <c r="C621" i="14"/>
  <c r="D621" i="14"/>
  <c r="E621" i="14"/>
  <c r="C622" i="14"/>
  <c r="D622" i="14"/>
  <c r="E622" i="14"/>
  <c r="C623" i="14"/>
  <c r="D623" i="14"/>
  <c r="E623" i="14"/>
  <c r="C624" i="14"/>
  <c r="D624" i="14"/>
  <c r="E624" i="14"/>
  <c r="C625" i="14"/>
  <c r="D625" i="14"/>
  <c r="E625" i="14"/>
  <c r="C626" i="14"/>
  <c r="D626" i="14"/>
  <c r="E626" i="14"/>
  <c r="C627" i="14"/>
  <c r="D627" i="14"/>
  <c r="E627" i="14"/>
  <c r="C628" i="14"/>
  <c r="D628" i="14"/>
  <c r="E628" i="14"/>
  <c r="C629" i="14"/>
  <c r="D629" i="14"/>
  <c r="E629" i="14"/>
  <c r="C630" i="14"/>
  <c r="D630" i="14"/>
  <c r="E630" i="14"/>
  <c r="C631" i="14"/>
  <c r="D631" i="14"/>
  <c r="E631" i="14"/>
  <c r="C632" i="14"/>
  <c r="D632" i="14"/>
  <c r="E632" i="14"/>
  <c r="C633" i="14"/>
  <c r="D633" i="14"/>
  <c r="E633" i="14"/>
  <c r="C634" i="14"/>
  <c r="D634" i="14"/>
  <c r="E634" i="14"/>
  <c r="C635" i="14"/>
  <c r="D635" i="14"/>
  <c r="E635" i="14"/>
  <c r="C636" i="14"/>
  <c r="D636" i="14"/>
  <c r="E636" i="14"/>
  <c r="C637" i="14"/>
  <c r="D637" i="14"/>
  <c r="E637" i="14"/>
  <c r="C638" i="14"/>
  <c r="D638" i="14"/>
  <c r="E638" i="14"/>
  <c r="C639" i="14"/>
  <c r="D639" i="14"/>
  <c r="E639" i="14"/>
  <c r="C640" i="14"/>
  <c r="D640" i="14"/>
  <c r="E640" i="14"/>
  <c r="C641" i="14"/>
  <c r="D641" i="14"/>
  <c r="E641" i="14"/>
  <c r="C642" i="14"/>
  <c r="D642" i="14"/>
  <c r="E642" i="14"/>
  <c r="C643" i="14"/>
  <c r="D643" i="14"/>
  <c r="E643" i="14"/>
  <c r="C644" i="14"/>
  <c r="D644" i="14"/>
  <c r="E644" i="14"/>
  <c r="C645" i="14"/>
  <c r="D645" i="14"/>
  <c r="E645" i="14"/>
  <c r="C646" i="14"/>
  <c r="D646" i="14"/>
  <c r="E646" i="14"/>
  <c r="C647" i="14"/>
  <c r="D647" i="14"/>
  <c r="E647" i="14"/>
  <c r="C648" i="14"/>
  <c r="D648" i="14"/>
  <c r="E648" i="14"/>
  <c r="C649" i="14"/>
  <c r="D649" i="14"/>
  <c r="E649" i="14"/>
  <c r="C650" i="14"/>
  <c r="D650" i="14"/>
  <c r="E650" i="14"/>
  <c r="C651" i="14"/>
  <c r="D651" i="14"/>
  <c r="E651" i="14"/>
  <c r="C652" i="14"/>
  <c r="D652" i="14"/>
  <c r="E652" i="14"/>
  <c r="C653" i="14"/>
  <c r="D653" i="14"/>
  <c r="E653" i="14"/>
  <c r="C654" i="14"/>
  <c r="D654" i="14"/>
  <c r="E654" i="14"/>
  <c r="C655" i="14"/>
  <c r="D655" i="14"/>
  <c r="E655" i="14"/>
  <c r="C656" i="14"/>
  <c r="D656" i="14"/>
  <c r="E656" i="14"/>
  <c r="C657" i="14"/>
  <c r="D657" i="14"/>
  <c r="E657" i="14"/>
  <c r="C658" i="14"/>
  <c r="D658" i="14"/>
  <c r="E658" i="14"/>
  <c r="C659" i="14"/>
  <c r="D659" i="14"/>
  <c r="E659" i="14"/>
  <c r="C660" i="14"/>
  <c r="D660" i="14"/>
  <c r="E660" i="14"/>
  <c r="C661" i="14"/>
  <c r="D661" i="14"/>
  <c r="E661" i="14"/>
  <c r="C662" i="14"/>
  <c r="D662" i="14"/>
  <c r="E662" i="14"/>
  <c r="C663" i="14"/>
  <c r="D663" i="14"/>
  <c r="E663" i="14"/>
  <c r="C664" i="14"/>
  <c r="D664" i="14"/>
  <c r="E664" i="14"/>
  <c r="C665" i="14"/>
  <c r="D665" i="14"/>
  <c r="E665" i="14"/>
  <c r="C666" i="14"/>
  <c r="D666" i="14"/>
  <c r="E666" i="14"/>
  <c r="C667" i="14"/>
  <c r="D667" i="14"/>
  <c r="E667" i="14"/>
  <c r="C668" i="14"/>
  <c r="D668" i="14"/>
  <c r="E668" i="14"/>
  <c r="C669" i="14"/>
  <c r="D669" i="14"/>
  <c r="E669" i="14"/>
  <c r="C670" i="14"/>
  <c r="D670" i="14"/>
  <c r="E670" i="14"/>
  <c r="C671" i="14"/>
  <c r="D671" i="14"/>
  <c r="E671" i="14"/>
  <c r="C672" i="14"/>
  <c r="D672" i="14"/>
  <c r="E672" i="14"/>
  <c r="C673" i="14"/>
  <c r="D673" i="14"/>
  <c r="E673" i="14"/>
  <c r="C674" i="14"/>
  <c r="D674" i="14"/>
  <c r="E674" i="14"/>
  <c r="C675" i="14"/>
  <c r="D675" i="14"/>
  <c r="E675" i="14"/>
  <c r="C676" i="14"/>
  <c r="D676" i="14"/>
  <c r="E676" i="14"/>
  <c r="C677" i="14"/>
  <c r="D677" i="14"/>
  <c r="E677" i="14"/>
  <c r="C678" i="14"/>
  <c r="D678" i="14"/>
  <c r="E678" i="14"/>
  <c r="C679" i="14"/>
  <c r="D679" i="14"/>
  <c r="E679" i="14"/>
  <c r="C680" i="14"/>
  <c r="D680" i="14"/>
  <c r="E680" i="14"/>
  <c r="C681" i="14"/>
  <c r="D681" i="14"/>
  <c r="E681" i="14"/>
  <c r="C682" i="14"/>
  <c r="D682" i="14"/>
  <c r="E682" i="14"/>
  <c r="C683" i="14"/>
  <c r="D683" i="14"/>
  <c r="E683" i="14"/>
  <c r="C684" i="14"/>
  <c r="D684" i="14"/>
  <c r="E684" i="14"/>
  <c r="C685" i="14"/>
  <c r="D685" i="14"/>
  <c r="E685" i="14"/>
  <c r="C686" i="14"/>
  <c r="D686" i="14"/>
  <c r="E686" i="14"/>
  <c r="C687" i="14"/>
  <c r="D687" i="14"/>
  <c r="E687" i="14"/>
  <c r="C688" i="14"/>
  <c r="D688" i="14"/>
  <c r="E688" i="14"/>
  <c r="C689" i="14"/>
  <c r="D689" i="14"/>
  <c r="E689" i="14"/>
  <c r="C690" i="14"/>
  <c r="D690" i="14"/>
  <c r="E690" i="14"/>
  <c r="C691" i="14"/>
  <c r="D691" i="14"/>
  <c r="E691" i="14"/>
  <c r="C692" i="14"/>
  <c r="D692" i="14"/>
  <c r="E692" i="14"/>
  <c r="C693" i="14"/>
  <c r="D693" i="14"/>
  <c r="E693" i="14"/>
  <c r="C694" i="14"/>
  <c r="D694" i="14"/>
  <c r="E694" i="14"/>
  <c r="C695" i="14"/>
  <c r="D695" i="14"/>
  <c r="E695" i="14"/>
  <c r="C696" i="14"/>
  <c r="D696" i="14"/>
  <c r="E696" i="14"/>
  <c r="C697" i="14"/>
  <c r="D697" i="14"/>
  <c r="E697" i="14"/>
  <c r="C698" i="14"/>
  <c r="D698" i="14"/>
  <c r="E698" i="14"/>
  <c r="C699" i="14"/>
  <c r="D699" i="14"/>
  <c r="E699" i="14"/>
  <c r="C700" i="14"/>
  <c r="D700" i="14"/>
  <c r="E700" i="14"/>
  <c r="C701" i="14"/>
  <c r="D701" i="14"/>
  <c r="E701" i="14"/>
  <c r="C702" i="14"/>
  <c r="D702" i="14"/>
  <c r="E702" i="14"/>
  <c r="C703" i="14"/>
  <c r="D703" i="14"/>
  <c r="E703" i="14"/>
  <c r="C704" i="14"/>
  <c r="D704" i="14"/>
  <c r="E704" i="14"/>
  <c r="C705" i="14"/>
  <c r="D705" i="14"/>
  <c r="E705" i="14"/>
  <c r="C706" i="14"/>
  <c r="D706" i="14"/>
  <c r="E706" i="14"/>
  <c r="C707" i="14"/>
  <c r="D707" i="14"/>
  <c r="E707" i="14"/>
  <c r="C708" i="14"/>
  <c r="D708" i="14"/>
  <c r="E708" i="14"/>
  <c r="C709" i="14"/>
  <c r="D709" i="14"/>
  <c r="E709" i="14"/>
  <c r="C710" i="14"/>
  <c r="D710" i="14"/>
  <c r="E710" i="14"/>
  <c r="C711" i="14"/>
  <c r="D711" i="14"/>
  <c r="E711" i="14"/>
  <c r="C712" i="14"/>
  <c r="D712" i="14"/>
  <c r="E712" i="14"/>
  <c r="C713" i="14"/>
  <c r="D713" i="14"/>
  <c r="E713" i="14"/>
  <c r="C714" i="14"/>
  <c r="D714" i="14"/>
  <c r="E714" i="14"/>
  <c r="C715" i="14"/>
  <c r="D715" i="14"/>
  <c r="E715" i="14"/>
  <c r="C716" i="14"/>
  <c r="D716" i="14"/>
  <c r="E716" i="14"/>
  <c r="C717" i="14"/>
  <c r="D717" i="14"/>
  <c r="E717" i="14"/>
  <c r="C718" i="14"/>
  <c r="D718" i="14"/>
  <c r="E718" i="14"/>
  <c r="C719" i="14"/>
  <c r="D719" i="14"/>
  <c r="E719" i="14"/>
  <c r="C720" i="14"/>
  <c r="D720" i="14"/>
  <c r="E720" i="14"/>
  <c r="C721" i="14"/>
  <c r="D721" i="14"/>
  <c r="E721" i="14"/>
  <c r="C722" i="14"/>
  <c r="D722" i="14"/>
  <c r="E722" i="14"/>
  <c r="C723" i="14"/>
  <c r="D723" i="14"/>
  <c r="E723" i="14"/>
  <c r="C724" i="14"/>
  <c r="D724" i="14"/>
  <c r="E724" i="14"/>
  <c r="C725" i="14"/>
  <c r="D725" i="14"/>
  <c r="E725" i="14"/>
  <c r="C726" i="14"/>
  <c r="D726" i="14"/>
  <c r="E726" i="14"/>
  <c r="C727" i="14"/>
  <c r="D727" i="14"/>
  <c r="E727" i="14"/>
  <c r="C728" i="14"/>
  <c r="D728" i="14"/>
  <c r="E728" i="14"/>
  <c r="C729" i="14"/>
  <c r="D729" i="14"/>
  <c r="E729" i="14"/>
  <c r="C730" i="14"/>
  <c r="D730" i="14"/>
  <c r="E730" i="14"/>
  <c r="C731" i="14"/>
  <c r="D731" i="14"/>
  <c r="E731" i="14"/>
  <c r="C732" i="14"/>
  <c r="D732" i="14"/>
  <c r="E732" i="14"/>
  <c r="C733" i="14"/>
  <c r="D733" i="14"/>
  <c r="E733" i="14"/>
  <c r="C734" i="14"/>
  <c r="D734" i="14"/>
  <c r="E734" i="14"/>
  <c r="C735" i="14"/>
  <c r="D735" i="14"/>
  <c r="E735" i="14"/>
  <c r="C736" i="14"/>
  <c r="D736" i="14"/>
  <c r="E736" i="14"/>
  <c r="C737" i="14"/>
  <c r="D737" i="14"/>
  <c r="E737" i="14"/>
  <c r="C738" i="14"/>
  <c r="D738" i="14"/>
  <c r="E738" i="14"/>
  <c r="C739" i="14"/>
  <c r="D739" i="14"/>
  <c r="E739" i="14"/>
  <c r="C740" i="14"/>
  <c r="D740" i="14"/>
  <c r="E740" i="14"/>
  <c r="C741" i="14"/>
  <c r="D741" i="14"/>
  <c r="E741" i="14"/>
  <c r="C742" i="14"/>
  <c r="D742" i="14"/>
  <c r="E742" i="14"/>
  <c r="C743" i="14"/>
  <c r="D743" i="14"/>
  <c r="E743" i="14"/>
  <c r="C744" i="14"/>
  <c r="D744" i="14"/>
  <c r="E744" i="14"/>
  <c r="C745" i="14"/>
  <c r="D745" i="14"/>
  <c r="E745" i="14"/>
  <c r="C746" i="14"/>
  <c r="D746" i="14"/>
  <c r="E746" i="14"/>
  <c r="C747" i="14"/>
  <c r="D747" i="14"/>
  <c r="E747" i="14"/>
  <c r="C748" i="14"/>
  <c r="D748" i="14"/>
  <c r="E748" i="14"/>
  <c r="C749" i="14"/>
  <c r="D749" i="14"/>
  <c r="E749" i="14"/>
  <c r="C750" i="14"/>
  <c r="D750" i="14"/>
  <c r="E750" i="14"/>
  <c r="C751" i="14"/>
  <c r="D751" i="14"/>
  <c r="E751" i="14"/>
  <c r="C752" i="14"/>
  <c r="D752" i="14"/>
  <c r="E752" i="14"/>
  <c r="C753" i="14"/>
  <c r="D753" i="14"/>
  <c r="E753" i="14"/>
  <c r="C754" i="14"/>
  <c r="D754" i="14"/>
  <c r="E754" i="14"/>
  <c r="C755" i="14"/>
  <c r="D755" i="14"/>
  <c r="E755" i="14"/>
  <c r="C756" i="14"/>
  <c r="D756" i="14"/>
  <c r="E756" i="14"/>
  <c r="C757" i="14"/>
  <c r="D757" i="14"/>
  <c r="E757" i="14"/>
  <c r="C758" i="14"/>
  <c r="D758" i="14"/>
  <c r="E758" i="14"/>
  <c r="C759" i="14"/>
  <c r="D759" i="14"/>
  <c r="E759" i="14"/>
  <c r="C760" i="14"/>
  <c r="D760" i="14"/>
  <c r="E760" i="14"/>
  <c r="C761" i="14"/>
  <c r="D761" i="14"/>
  <c r="E761" i="14"/>
  <c r="C762" i="14"/>
  <c r="D762" i="14"/>
  <c r="E762" i="14"/>
  <c r="C763" i="14"/>
  <c r="D763" i="14"/>
  <c r="E763" i="14"/>
  <c r="C764" i="14"/>
  <c r="D764" i="14"/>
  <c r="E764" i="14"/>
  <c r="C765" i="14"/>
  <c r="D765" i="14"/>
  <c r="E765" i="14"/>
  <c r="C766" i="14"/>
  <c r="D766" i="14"/>
  <c r="E766" i="14"/>
  <c r="C767" i="14"/>
  <c r="D767" i="14"/>
  <c r="E767" i="14"/>
  <c r="C768" i="14"/>
  <c r="D768" i="14"/>
  <c r="E768" i="14"/>
  <c r="C769" i="14"/>
  <c r="D769" i="14"/>
  <c r="E769" i="14"/>
  <c r="C770" i="14"/>
  <c r="D770" i="14"/>
  <c r="E770" i="14"/>
  <c r="C771" i="14"/>
  <c r="D771" i="14"/>
  <c r="E771" i="14"/>
  <c r="C772" i="14"/>
  <c r="D772" i="14"/>
  <c r="E772" i="14"/>
  <c r="C773" i="14"/>
  <c r="D773" i="14"/>
  <c r="E773" i="14"/>
  <c r="C774" i="14"/>
  <c r="D774" i="14"/>
  <c r="E774" i="14"/>
  <c r="C775" i="14"/>
  <c r="D775" i="14"/>
  <c r="E775" i="14"/>
  <c r="C776" i="14"/>
  <c r="D776" i="14"/>
  <c r="E776" i="14"/>
  <c r="C777" i="14"/>
  <c r="D777" i="14"/>
  <c r="E777" i="14"/>
  <c r="C778" i="14"/>
  <c r="D778" i="14"/>
  <c r="E778" i="14"/>
  <c r="C779" i="14"/>
  <c r="D779" i="14"/>
  <c r="E779" i="14"/>
  <c r="C780" i="14"/>
  <c r="D780" i="14"/>
  <c r="E780" i="14"/>
  <c r="C781" i="14"/>
  <c r="D781" i="14"/>
  <c r="E781" i="14"/>
  <c r="C782" i="14"/>
  <c r="D782" i="14"/>
  <c r="E782" i="14"/>
  <c r="C783" i="14"/>
  <c r="D783" i="14"/>
  <c r="E783" i="14"/>
  <c r="C784" i="14"/>
  <c r="D784" i="14"/>
  <c r="E784" i="14"/>
  <c r="C785" i="14"/>
  <c r="D785" i="14"/>
  <c r="E785" i="14"/>
  <c r="C786" i="14"/>
  <c r="D786" i="14"/>
  <c r="E786" i="14"/>
  <c r="C787" i="14"/>
  <c r="D787" i="14"/>
  <c r="E787" i="14"/>
  <c r="C788" i="14"/>
  <c r="D788" i="14"/>
  <c r="E788" i="14"/>
  <c r="C789" i="14"/>
  <c r="D789" i="14"/>
  <c r="E789" i="14"/>
  <c r="C790" i="14"/>
  <c r="D790" i="14"/>
  <c r="E790" i="14"/>
  <c r="C791" i="14"/>
  <c r="D791" i="14"/>
  <c r="E791" i="14"/>
  <c r="C792" i="14"/>
  <c r="D792" i="14"/>
  <c r="E792" i="14"/>
  <c r="C793" i="14"/>
  <c r="D793" i="14"/>
  <c r="E793" i="14"/>
  <c r="C794" i="14"/>
  <c r="D794" i="14"/>
  <c r="E794" i="14"/>
  <c r="C795" i="14"/>
  <c r="D795" i="14"/>
  <c r="E795" i="14"/>
  <c r="C796" i="14"/>
  <c r="D796" i="14"/>
  <c r="E796" i="14"/>
  <c r="C797" i="14"/>
  <c r="D797" i="14"/>
  <c r="E797" i="14"/>
  <c r="C798" i="14"/>
  <c r="D798" i="14"/>
  <c r="E798" i="14"/>
  <c r="C799" i="14"/>
  <c r="D799" i="14"/>
  <c r="E799" i="14"/>
  <c r="C800" i="14"/>
  <c r="D800" i="14"/>
  <c r="E800" i="14"/>
  <c r="C801" i="14"/>
  <c r="D801" i="14"/>
  <c r="E801" i="14"/>
  <c r="C802" i="14"/>
  <c r="D802" i="14"/>
  <c r="E802" i="14"/>
  <c r="C803" i="14"/>
  <c r="D803" i="14"/>
  <c r="E803" i="14"/>
  <c r="C804" i="14"/>
  <c r="D804" i="14"/>
  <c r="E804" i="14"/>
  <c r="C805" i="14"/>
  <c r="D805" i="14"/>
  <c r="E805" i="14"/>
  <c r="C806" i="14"/>
  <c r="D806" i="14"/>
  <c r="E806" i="14"/>
  <c r="C807" i="14"/>
  <c r="D807" i="14"/>
  <c r="E807" i="14"/>
  <c r="C808" i="14"/>
  <c r="D808" i="14"/>
  <c r="E808" i="14"/>
  <c r="C809" i="14"/>
  <c r="D809" i="14"/>
  <c r="E809" i="14"/>
  <c r="C810" i="14"/>
  <c r="D810" i="14"/>
  <c r="E810" i="14"/>
  <c r="C811" i="14"/>
  <c r="D811" i="14"/>
  <c r="E811" i="14"/>
  <c r="C812" i="14"/>
  <c r="D812" i="14"/>
  <c r="E812" i="14"/>
  <c r="C813" i="14"/>
  <c r="D813" i="14"/>
  <c r="E813" i="14"/>
  <c r="C814" i="14"/>
  <c r="D814" i="14"/>
  <c r="E814" i="14"/>
  <c r="C815" i="14"/>
  <c r="D815" i="14"/>
  <c r="E815" i="14"/>
  <c r="C816" i="14"/>
  <c r="D816" i="14"/>
  <c r="E816" i="14"/>
  <c r="C817" i="14"/>
  <c r="D817" i="14"/>
  <c r="E817" i="14"/>
  <c r="C818" i="14"/>
  <c r="D818" i="14"/>
  <c r="E818" i="14"/>
  <c r="C819" i="14"/>
  <c r="D819" i="14"/>
  <c r="E819" i="14"/>
  <c r="C820" i="14"/>
  <c r="D820" i="14"/>
  <c r="E820" i="14"/>
  <c r="C821" i="14"/>
  <c r="D821" i="14"/>
  <c r="E821" i="14"/>
  <c r="C822" i="14"/>
  <c r="D822" i="14"/>
  <c r="E822" i="14"/>
  <c r="C823" i="14"/>
  <c r="D823" i="14"/>
  <c r="E823" i="14"/>
  <c r="C824" i="14"/>
  <c r="D824" i="14"/>
  <c r="E824" i="14"/>
  <c r="C825" i="14"/>
  <c r="D825" i="14"/>
  <c r="E825" i="14"/>
  <c r="C826" i="14"/>
  <c r="D826" i="14"/>
  <c r="E826" i="14"/>
  <c r="C827" i="14"/>
  <c r="D827" i="14"/>
  <c r="E827" i="14"/>
  <c r="C828" i="14"/>
  <c r="D828" i="14"/>
  <c r="E828" i="14"/>
  <c r="C829" i="14"/>
  <c r="D829" i="14"/>
  <c r="E829" i="14"/>
  <c r="C830" i="14"/>
  <c r="D830" i="14"/>
  <c r="E830" i="14"/>
  <c r="C831" i="14"/>
  <c r="D831" i="14"/>
  <c r="E831" i="14"/>
  <c r="C832" i="14"/>
  <c r="D832" i="14"/>
  <c r="E832" i="14"/>
  <c r="C833" i="14"/>
  <c r="D833" i="14"/>
  <c r="E833" i="14"/>
  <c r="C834" i="14"/>
  <c r="D834" i="14"/>
  <c r="E834" i="14"/>
  <c r="C835" i="14"/>
  <c r="D835" i="14"/>
  <c r="E835" i="14"/>
  <c r="C836" i="14"/>
  <c r="D836" i="14"/>
  <c r="E836" i="14"/>
  <c r="C837" i="14"/>
  <c r="D837" i="14"/>
  <c r="E837" i="14"/>
  <c r="C838" i="14"/>
  <c r="D838" i="14"/>
  <c r="E838" i="14"/>
  <c r="C839" i="14"/>
  <c r="D839" i="14"/>
  <c r="E839" i="14"/>
  <c r="C840" i="14"/>
  <c r="D840" i="14"/>
  <c r="E840" i="14"/>
  <c r="C841" i="14"/>
  <c r="D841" i="14"/>
  <c r="E841" i="14"/>
  <c r="C842" i="14"/>
  <c r="D842" i="14"/>
  <c r="E842" i="14"/>
  <c r="C843" i="14"/>
  <c r="D843" i="14"/>
  <c r="E843" i="14"/>
  <c r="C844" i="14"/>
  <c r="D844" i="14"/>
  <c r="E844" i="14"/>
  <c r="C845" i="14"/>
  <c r="D845" i="14"/>
  <c r="E845" i="14"/>
  <c r="C846" i="14"/>
  <c r="D846" i="14"/>
  <c r="E846" i="14"/>
  <c r="C847" i="14"/>
  <c r="D847" i="14"/>
  <c r="E847" i="14"/>
  <c r="C848" i="14"/>
  <c r="D848" i="14"/>
  <c r="E848" i="14"/>
  <c r="C849" i="14"/>
  <c r="D849" i="14"/>
  <c r="E849" i="14"/>
  <c r="C850" i="14"/>
  <c r="D850" i="14"/>
  <c r="E850" i="14"/>
  <c r="C851" i="14"/>
  <c r="D851" i="14"/>
  <c r="E851" i="14"/>
  <c r="C852" i="14"/>
  <c r="D852" i="14"/>
  <c r="E852" i="14"/>
  <c r="C853" i="14"/>
  <c r="D853" i="14"/>
  <c r="E853" i="14"/>
  <c r="C854" i="14"/>
  <c r="D854" i="14"/>
  <c r="E854" i="14"/>
  <c r="C855" i="14"/>
  <c r="D855" i="14"/>
  <c r="E855" i="14"/>
  <c r="C856" i="14"/>
  <c r="D856" i="14"/>
  <c r="E856" i="14"/>
  <c r="C857" i="14"/>
  <c r="D857" i="14"/>
  <c r="E857" i="14"/>
  <c r="K15" i="17"/>
  <c r="K14" i="17"/>
  <c r="K12" i="17"/>
  <c r="K11" i="17"/>
  <c r="K10" i="17"/>
  <c r="K9" i="17"/>
  <c r="K8" i="17"/>
  <c r="K7" i="17"/>
  <c r="K6" i="17"/>
  <c r="K5" i="17"/>
  <c r="K4" i="17"/>
  <c r="K3" i="17"/>
  <c r="K2" i="17"/>
  <c r="K145" i="15" l="1"/>
  <c r="L145" i="15"/>
  <c r="M145" i="15"/>
  <c r="K146" i="15"/>
  <c r="L146" i="15"/>
  <c r="M146" i="15"/>
  <c r="L3" i="15"/>
  <c r="L4" i="15"/>
  <c r="L5" i="15"/>
  <c r="L6" i="15"/>
  <c r="L7" i="15"/>
  <c r="L8" i="15"/>
  <c r="L9" i="15"/>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L37" i="15"/>
  <c r="L38" i="15"/>
  <c r="L39" i="15"/>
  <c r="L40" i="15"/>
  <c r="L41" i="15"/>
  <c r="L42" i="15"/>
  <c r="L43" i="15"/>
  <c r="L44" i="15"/>
  <c r="L45" i="15"/>
  <c r="L46" i="15"/>
  <c r="L47" i="15"/>
  <c r="L48" i="15"/>
  <c r="L49" i="15"/>
  <c r="L50" i="15"/>
  <c r="L51" i="15"/>
  <c r="L52" i="15"/>
  <c r="L53" i="15"/>
  <c r="L54" i="15"/>
  <c r="L55" i="15"/>
  <c r="L56" i="15"/>
  <c r="L57" i="15"/>
  <c r="L58" i="15"/>
  <c r="L59" i="15"/>
  <c r="L60" i="15"/>
  <c r="L61" i="15"/>
  <c r="L62" i="15"/>
  <c r="L63" i="15"/>
  <c r="L64" i="15"/>
  <c r="L65" i="15"/>
  <c r="L66" i="15"/>
  <c r="L67" i="15"/>
  <c r="L68" i="15"/>
  <c r="L69" i="15"/>
  <c r="L70" i="15"/>
  <c r="L71" i="15"/>
  <c r="L72" i="15"/>
  <c r="L73" i="15"/>
  <c r="L74" i="15"/>
  <c r="L75" i="15"/>
  <c r="L76" i="15"/>
  <c r="L77" i="15"/>
  <c r="L78" i="15"/>
  <c r="L79" i="15"/>
  <c r="L80" i="15"/>
  <c r="L81" i="15"/>
  <c r="L82" i="15"/>
  <c r="L83" i="15"/>
  <c r="L84" i="15"/>
  <c r="L85" i="15"/>
  <c r="L86" i="15"/>
  <c r="L87" i="15"/>
  <c r="L88" i="15"/>
  <c r="L89" i="15"/>
  <c r="L90" i="15"/>
  <c r="L91" i="15"/>
  <c r="L92" i="15"/>
  <c r="L93" i="15"/>
  <c r="L94" i="15"/>
  <c r="L95" i="15"/>
  <c r="L96" i="15"/>
  <c r="L97" i="15"/>
  <c r="L98" i="15"/>
  <c r="L99" i="15"/>
  <c r="L100" i="15"/>
  <c r="L101" i="15"/>
  <c r="L102" i="15"/>
  <c r="L103" i="15"/>
  <c r="L104" i="15"/>
  <c r="L105" i="15"/>
  <c r="L106" i="15"/>
  <c r="L107" i="15"/>
  <c r="L108" i="15"/>
  <c r="L109" i="15"/>
  <c r="L110" i="15"/>
  <c r="L111" i="15"/>
  <c r="L112" i="15"/>
  <c r="L113" i="15"/>
  <c r="L114" i="15"/>
  <c r="L115" i="15"/>
  <c r="L116" i="15"/>
  <c r="L117" i="15"/>
  <c r="L118" i="15"/>
  <c r="L119" i="15"/>
  <c r="L120" i="15"/>
  <c r="L121" i="15"/>
  <c r="L122" i="15"/>
  <c r="L123" i="15"/>
  <c r="L124" i="15"/>
  <c r="L125" i="15"/>
  <c r="L126" i="15"/>
  <c r="L127" i="15"/>
  <c r="L128" i="15"/>
  <c r="L129" i="15"/>
  <c r="L130" i="15"/>
  <c r="L131" i="15"/>
  <c r="L132" i="15"/>
  <c r="L133" i="15"/>
  <c r="L134" i="15"/>
  <c r="L135" i="15"/>
  <c r="L136" i="15"/>
  <c r="L137" i="15"/>
  <c r="L138" i="15"/>
  <c r="L139" i="15"/>
  <c r="L140" i="15"/>
  <c r="L141" i="15"/>
  <c r="L142" i="15"/>
  <c r="L143" i="15"/>
  <c r="L144" i="15"/>
  <c r="L2" i="15"/>
  <c r="C367" i="14" l="1"/>
  <c r="D367" i="14"/>
  <c r="E367" i="14"/>
  <c r="C368" i="14"/>
  <c r="D368" i="14"/>
  <c r="E368" i="14"/>
  <c r="C369" i="14"/>
  <c r="D369" i="14"/>
  <c r="E369" i="14"/>
  <c r="C370" i="14"/>
  <c r="D370" i="14"/>
  <c r="E370" i="14"/>
  <c r="C371" i="14"/>
  <c r="D371" i="14"/>
  <c r="E371" i="14"/>
  <c r="C372" i="14"/>
  <c r="D372" i="14"/>
  <c r="E372" i="14"/>
  <c r="C373" i="14"/>
  <c r="D373" i="14"/>
  <c r="E373" i="14"/>
  <c r="C374" i="14"/>
  <c r="D374" i="14"/>
  <c r="E374" i="14"/>
  <c r="C375" i="14"/>
  <c r="D375" i="14"/>
  <c r="E375" i="14"/>
  <c r="C376" i="14"/>
  <c r="D376" i="14"/>
  <c r="E376" i="14"/>
  <c r="C377" i="14"/>
  <c r="D377" i="14"/>
  <c r="E377" i="14"/>
  <c r="M3" i="15" l="1"/>
  <c r="M4" i="15"/>
  <c r="M5" i="15"/>
  <c r="M6" i="15"/>
  <c r="M7" i="15"/>
  <c r="M8" i="15"/>
  <c r="M9" i="15"/>
  <c r="M10" i="15"/>
  <c r="M11" i="15"/>
  <c r="M12" i="15"/>
  <c r="M13" i="15"/>
  <c r="M14" i="15"/>
  <c r="M15"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68" i="15"/>
  <c r="M69" i="15"/>
  <c r="M70" i="15"/>
  <c r="M71" i="15"/>
  <c r="M72" i="15"/>
  <c r="M73" i="15"/>
  <c r="M74" i="15"/>
  <c r="M75" i="15"/>
  <c r="M76" i="15"/>
  <c r="M77" i="15"/>
  <c r="M78" i="15"/>
  <c r="M79" i="15"/>
  <c r="M80" i="15"/>
  <c r="M81" i="15"/>
  <c r="M82" i="15"/>
  <c r="M83" i="15"/>
  <c r="M84" i="15"/>
  <c r="M85" i="15"/>
  <c r="M86" i="15"/>
  <c r="M87" i="15"/>
  <c r="M88" i="15"/>
  <c r="M89" i="15"/>
  <c r="M90" i="15"/>
  <c r="M91" i="15"/>
  <c r="M92" i="15"/>
  <c r="M93" i="15"/>
  <c r="M94" i="15"/>
  <c r="M95" i="15"/>
  <c r="M96" i="15"/>
  <c r="M97" i="15"/>
  <c r="M98" i="15"/>
  <c r="M99" i="15"/>
  <c r="M100" i="15"/>
  <c r="M101" i="15"/>
  <c r="M102" i="15"/>
  <c r="M103" i="15"/>
  <c r="M104" i="15"/>
  <c r="M105" i="15"/>
  <c r="M106" i="15"/>
  <c r="M107" i="15"/>
  <c r="M108" i="15"/>
  <c r="M109" i="15"/>
  <c r="M110" i="15"/>
  <c r="M111" i="15"/>
  <c r="M112" i="15"/>
  <c r="M113" i="15"/>
  <c r="M114" i="15"/>
  <c r="M115" i="15"/>
  <c r="M116" i="15"/>
  <c r="M117" i="15"/>
  <c r="M118" i="15"/>
  <c r="M119" i="15"/>
  <c r="M120" i="15"/>
  <c r="M121" i="15"/>
  <c r="M122" i="15"/>
  <c r="M123" i="15"/>
  <c r="M124" i="15"/>
  <c r="M125" i="15"/>
  <c r="M126" i="15"/>
  <c r="M127" i="15"/>
  <c r="M128" i="15"/>
  <c r="M129" i="15"/>
  <c r="M130" i="15"/>
  <c r="M131" i="15"/>
  <c r="M132" i="15"/>
  <c r="M133" i="15"/>
  <c r="M134" i="15"/>
  <c r="M135" i="15"/>
  <c r="M136" i="15"/>
  <c r="M137" i="15"/>
  <c r="M138" i="15"/>
  <c r="M139" i="15"/>
  <c r="M140" i="15"/>
  <c r="M141" i="15"/>
  <c r="M142" i="15"/>
  <c r="M143" i="15"/>
  <c r="M144" i="15"/>
  <c r="M2" i="15"/>
  <c r="K3" i="15"/>
  <c r="K4" i="15"/>
  <c r="K5" i="15"/>
  <c r="K6" i="15"/>
  <c r="K7" i="15"/>
  <c r="K8" i="15"/>
  <c r="K9" i="15"/>
  <c r="K10" i="15"/>
  <c r="K11" i="15"/>
  <c r="K12" i="15"/>
  <c r="K13" i="15"/>
  <c r="K14" i="15"/>
  <c r="K15" i="15"/>
  <c r="K16" i="15"/>
  <c r="K17" i="15"/>
  <c r="K18" i="15"/>
  <c r="K19" i="15"/>
  <c r="K20" i="15"/>
  <c r="K21" i="15"/>
  <c r="K22" i="15"/>
  <c r="K23" i="15"/>
  <c r="K24" i="15"/>
  <c r="K25" i="15"/>
  <c r="K26" i="15"/>
  <c r="K27" i="15"/>
  <c r="K28" i="15"/>
  <c r="K29" i="15"/>
  <c r="K30" i="15"/>
  <c r="K31" i="15"/>
  <c r="K32" i="15"/>
  <c r="K33" i="15"/>
  <c r="K34" i="15"/>
  <c r="K35" i="15"/>
  <c r="K36" i="15"/>
  <c r="K37" i="15"/>
  <c r="K38" i="15"/>
  <c r="K39" i="15"/>
  <c r="K40" i="15"/>
  <c r="K41" i="15"/>
  <c r="K42" i="15"/>
  <c r="K43" i="15"/>
  <c r="K44" i="15"/>
  <c r="K45" i="15"/>
  <c r="K46" i="15"/>
  <c r="K47" i="15"/>
  <c r="K48" i="15"/>
  <c r="K49" i="15"/>
  <c r="K50" i="15"/>
  <c r="K51" i="15"/>
  <c r="K52" i="15"/>
  <c r="K53" i="15"/>
  <c r="K54" i="15"/>
  <c r="K55" i="15"/>
  <c r="K56" i="15"/>
  <c r="K57" i="15"/>
  <c r="K58" i="15"/>
  <c r="K59" i="15"/>
  <c r="K60" i="15"/>
  <c r="K61" i="15"/>
  <c r="K62" i="15"/>
  <c r="K63" i="15"/>
  <c r="K64" i="15"/>
  <c r="K65" i="15"/>
  <c r="K66" i="15"/>
  <c r="K67" i="15"/>
  <c r="K68" i="15"/>
  <c r="K69" i="15"/>
  <c r="K70" i="15"/>
  <c r="K71" i="15"/>
  <c r="K72" i="15"/>
  <c r="K73" i="15"/>
  <c r="K74" i="15"/>
  <c r="K75" i="15"/>
  <c r="K76" i="15"/>
  <c r="K77" i="15"/>
  <c r="K78" i="15"/>
  <c r="K79" i="15"/>
  <c r="K80" i="15"/>
  <c r="K81" i="15"/>
  <c r="K82" i="15"/>
  <c r="K83" i="15"/>
  <c r="K84" i="15"/>
  <c r="K85" i="15"/>
  <c r="K86" i="15"/>
  <c r="K87" i="15"/>
  <c r="K88" i="15"/>
  <c r="K89" i="15"/>
  <c r="K90" i="15"/>
  <c r="K91" i="15"/>
  <c r="K92" i="15"/>
  <c r="K93" i="15"/>
  <c r="K94" i="15"/>
  <c r="K95" i="15"/>
  <c r="K96" i="15"/>
  <c r="K97" i="15"/>
  <c r="K98" i="15"/>
  <c r="K99" i="15"/>
  <c r="K100" i="15"/>
  <c r="K101" i="15"/>
  <c r="K102" i="15"/>
  <c r="K103" i="15"/>
  <c r="K104" i="15"/>
  <c r="K105" i="15"/>
  <c r="K106" i="15"/>
  <c r="K107" i="15"/>
  <c r="K108" i="15"/>
  <c r="K109" i="15"/>
  <c r="K110" i="15"/>
  <c r="K111" i="15"/>
  <c r="K112" i="15"/>
  <c r="K113" i="15"/>
  <c r="K114" i="15"/>
  <c r="K115" i="15"/>
  <c r="K116" i="15"/>
  <c r="K117" i="15"/>
  <c r="K118" i="15"/>
  <c r="K119" i="15"/>
  <c r="K120" i="15"/>
  <c r="K121" i="15"/>
  <c r="K122" i="15"/>
  <c r="K123" i="15"/>
  <c r="K124" i="15"/>
  <c r="K125" i="15"/>
  <c r="K126" i="15"/>
  <c r="K127" i="15"/>
  <c r="K128" i="15"/>
  <c r="K129" i="15"/>
  <c r="K130" i="15"/>
  <c r="K131" i="15"/>
  <c r="K132" i="15"/>
  <c r="K133" i="15"/>
  <c r="K134" i="15"/>
  <c r="K135" i="15"/>
  <c r="K136" i="15"/>
  <c r="K137" i="15"/>
  <c r="K138" i="15"/>
  <c r="K139" i="15"/>
  <c r="K140" i="15"/>
  <c r="K141" i="15"/>
  <c r="K142" i="15"/>
  <c r="K143" i="15"/>
  <c r="K144" i="15"/>
  <c r="J147" i="15" l="1"/>
  <c r="H147" i="15"/>
  <c r="D3" i="14" l="1"/>
  <c r="D4" i="14"/>
  <c r="D5" i="14"/>
  <c r="D6" i="14"/>
  <c r="D7" i="14"/>
  <c r="D10" i="14"/>
  <c r="D11" i="14"/>
  <c r="D12" i="14"/>
  <c r="D13" i="14"/>
  <c r="D14" i="14"/>
  <c r="D15" i="14"/>
  <c r="D16" i="14"/>
  <c r="D17" i="14"/>
  <c r="D18" i="14"/>
  <c r="D19" i="14"/>
  <c r="D20" i="14"/>
  <c r="D21" i="14"/>
  <c r="D22" i="14"/>
  <c r="D23" i="14"/>
  <c r="D25" i="14"/>
  <c r="D26" i="14"/>
  <c r="D27" i="14"/>
  <c r="D28" i="14"/>
  <c r="D30" i="14"/>
  <c r="D31" i="14"/>
  <c r="D32" i="14"/>
  <c r="D33" i="14"/>
  <c r="D34" i="14"/>
  <c r="D35" i="14"/>
  <c r="D36" i="14"/>
  <c r="D37" i="14"/>
  <c r="D38" i="14"/>
  <c r="D39" i="14"/>
  <c r="D40" i="14"/>
  <c r="D41" i="14"/>
  <c r="D42" i="14"/>
  <c r="D43" i="14"/>
  <c r="D45" i="14"/>
  <c r="D46" i="14"/>
  <c r="D47" i="14"/>
  <c r="D48" i="14"/>
  <c r="D49" i="14"/>
  <c r="D50" i="14"/>
  <c r="D51" i="14"/>
  <c r="D52" i="14"/>
  <c r="D53" i="14"/>
  <c r="D54" i="14"/>
  <c r="D55" i="14"/>
  <c r="D56" i="14"/>
  <c r="D57" i="14"/>
  <c r="D58" i="14"/>
  <c r="D59" i="14"/>
  <c r="D60" i="14"/>
  <c r="D61" i="14"/>
  <c r="D62" i="14"/>
  <c r="D63" i="14"/>
  <c r="D64" i="14"/>
  <c r="D65" i="14"/>
  <c r="D66" i="14"/>
  <c r="D67" i="14"/>
  <c r="D68" i="14"/>
  <c r="D70" i="14"/>
  <c r="D71" i="14"/>
  <c r="D72" i="14"/>
  <c r="D73" i="14"/>
  <c r="D74" i="14"/>
  <c r="D75" i="14"/>
  <c r="D76" i="14"/>
  <c r="D77" i="14"/>
  <c r="D78" i="14"/>
  <c r="D79" i="14"/>
  <c r="D80" i="14"/>
  <c r="D81" i="14"/>
  <c r="D82" i="14"/>
  <c r="D83" i="14"/>
  <c r="D84" i="14"/>
  <c r="D85" i="14"/>
  <c r="D87" i="14"/>
  <c r="D88" i="14"/>
  <c r="D89" i="14"/>
  <c r="D90" i="14"/>
  <c r="D91" i="14"/>
  <c r="D92" i="14"/>
  <c r="D93" i="14"/>
  <c r="D94" i="14"/>
  <c r="D95" i="14"/>
  <c r="D96" i="14"/>
  <c r="D97" i="14"/>
  <c r="D98" i="14"/>
  <c r="D99" i="14"/>
  <c r="D100" i="14"/>
  <c r="D101" i="14"/>
  <c r="D102" i="14"/>
  <c r="D103" i="14"/>
  <c r="D104" i="14"/>
  <c r="D105" i="14"/>
  <c r="D106" i="14"/>
  <c r="D107" i="14"/>
  <c r="D108" i="14"/>
  <c r="D109" i="14"/>
  <c r="D110" i="14"/>
  <c r="D111" i="14"/>
  <c r="D112" i="14"/>
  <c r="D113" i="14"/>
  <c r="D114" i="14"/>
  <c r="D115" i="14"/>
  <c r="D116" i="14"/>
  <c r="D117" i="14"/>
  <c r="D118" i="14"/>
  <c r="D119" i="14"/>
  <c r="D120" i="14"/>
  <c r="D121" i="14"/>
  <c r="D122" i="14"/>
  <c r="D123" i="14"/>
  <c r="D124" i="14"/>
  <c r="D125" i="14"/>
  <c r="D126" i="14"/>
  <c r="D127" i="14"/>
  <c r="D128" i="14"/>
  <c r="D129" i="14"/>
  <c r="D130" i="14"/>
  <c r="D131" i="14"/>
  <c r="D133" i="14"/>
  <c r="D134" i="14"/>
  <c r="D135" i="14"/>
  <c r="D136" i="14"/>
  <c r="D137" i="14"/>
  <c r="D138" i="14"/>
  <c r="D139" i="14"/>
  <c r="D140" i="14"/>
  <c r="D141" i="14"/>
  <c r="D142" i="14"/>
  <c r="D143" i="14"/>
  <c r="D144" i="14"/>
  <c r="D145" i="14"/>
  <c r="D146" i="14"/>
  <c r="D147" i="14"/>
  <c r="D148" i="14"/>
  <c r="D149" i="14"/>
  <c r="D150" i="14"/>
  <c r="D151" i="14"/>
  <c r="D152" i="14"/>
  <c r="D154" i="14"/>
  <c r="D155" i="14"/>
  <c r="D156" i="14"/>
  <c r="D157" i="14"/>
  <c r="D158" i="14"/>
  <c r="D159" i="14"/>
  <c r="D160" i="14"/>
  <c r="D161" i="14"/>
  <c r="D163" i="14"/>
  <c r="D164" i="14"/>
  <c r="D165" i="14"/>
  <c r="D166" i="14"/>
  <c r="D167" i="14"/>
  <c r="D168" i="14"/>
  <c r="D169" i="14"/>
  <c r="D170" i="14"/>
  <c r="D171" i="14"/>
  <c r="D172" i="14"/>
  <c r="D173" i="14"/>
  <c r="D174" i="14"/>
  <c r="D175" i="14"/>
  <c r="D176" i="14"/>
  <c r="D177" i="14"/>
  <c r="D178" i="14"/>
  <c r="D179" i="14"/>
  <c r="D180" i="14"/>
  <c r="D181" i="14"/>
  <c r="D182" i="14"/>
  <c r="D183" i="14"/>
  <c r="D184" i="14"/>
  <c r="D185" i="14"/>
  <c r="D186" i="14"/>
  <c r="D187" i="14"/>
  <c r="D188" i="14"/>
  <c r="D189" i="14"/>
  <c r="D190" i="14"/>
  <c r="D191" i="14"/>
  <c r="D192" i="14"/>
  <c r="D193" i="14"/>
  <c r="D194" i="14"/>
  <c r="D195" i="14"/>
  <c r="D196" i="14"/>
  <c r="D197" i="14"/>
  <c r="D198" i="14"/>
  <c r="D199" i="14"/>
  <c r="D200" i="14"/>
  <c r="D201" i="14"/>
  <c r="D202" i="14"/>
  <c r="D203" i="14"/>
  <c r="D204" i="14"/>
  <c r="D205" i="14"/>
  <c r="D206" i="14"/>
  <c r="D207" i="14"/>
  <c r="D208" i="14"/>
  <c r="D209" i="14"/>
  <c r="D210" i="14"/>
  <c r="D211" i="14"/>
  <c r="D212" i="14"/>
  <c r="D213" i="14"/>
  <c r="D214" i="14"/>
  <c r="D215" i="14"/>
  <c r="D217" i="14"/>
  <c r="D218" i="14"/>
  <c r="D219" i="14"/>
  <c r="D220" i="14"/>
  <c r="D221" i="14"/>
  <c r="D222" i="14"/>
  <c r="D223" i="14"/>
  <c r="D224" i="14"/>
  <c r="D226" i="14"/>
  <c r="D227" i="14"/>
  <c r="D228" i="14"/>
  <c r="D229" i="14"/>
  <c r="D230" i="14"/>
  <c r="D231" i="14"/>
  <c r="D232" i="14"/>
  <c r="D234" i="14"/>
  <c r="D235" i="14"/>
  <c r="D236" i="14"/>
  <c r="D237" i="14"/>
  <c r="D238" i="14"/>
  <c r="D239" i="14"/>
  <c r="D240" i="14"/>
  <c r="D241" i="14"/>
  <c r="D242" i="14"/>
  <c r="D243" i="14"/>
  <c r="D244" i="14"/>
  <c r="D245" i="14"/>
  <c r="D246" i="14"/>
  <c r="D247" i="14"/>
  <c r="D248" i="14"/>
  <c r="D249" i="14"/>
  <c r="D250" i="14"/>
  <c r="D251" i="14"/>
  <c r="D252" i="14"/>
  <c r="D253" i="14"/>
  <c r="D254" i="14"/>
  <c r="D255" i="14"/>
  <c r="D256" i="14"/>
  <c r="D257" i="14"/>
  <c r="D258" i="14"/>
  <c r="D259" i="14"/>
  <c r="D260" i="14"/>
  <c r="D261" i="14"/>
  <c r="D262" i="14"/>
  <c r="D263" i="14"/>
  <c r="D264" i="14"/>
  <c r="D265" i="14"/>
  <c r="D266" i="14"/>
  <c r="D267" i="14"/>
  <c r="D268" i="14"/>
  <c r="D269" i="14"/>
  <c r="D270" i="14"/>
  <c r="D271" i="14"/>
  <c r="D272" i="14"/>
  <c r="D273" i="14"/>
  <c r="D274" i="14"/>
  <c r="D275" i="14"/>
  <c r="D276" i="14"/>
  <c r="D277" i="14"/>
  <c r="D278" i="14"/>
  <c r="D279" i="14"/>
  <c r="D280" i="14"/>
  <c r="D281" i="14"/>
  <c r="D282" i="14"/>
  <c r="D283" i="14"/>
  <c r="D284" i="14"/>
  <c r="D285" i="14"/>
  <c r="D286" i="14"/>
  <c r="D287" i="14"/>
  <c r="D288" i="14"/>
  <c r="D289" i="14"/>
  <c r="D290" i="14"/>
  <c r="D291" i="14"/>
  <c r="D292" i="14"/>
  <c r="D293" i="14"/>
  <c r="D294" i="14"/>
  <c r="D295" i="14"/>
  <c r="D296" i="14"/>
  <c r="D297" i="14"/>
  <c r="D299" i="14"/>
  <c r="D304" i="14"/>
  <c r="D305" i="14"/>
  <c r="D306" i="14"/>
  <c r="D307" i="14"/>
  <c r="D308" i="14"/>
  <c r="D311" i="14"/>
  <c r="D313" i="14"/>
  <c r="D315" i="14"/>
  <c r="D319" i="14"/>
  <c r="D321" i="14"/>
  <c r="D326" i="14"/>
  <c r="D327" i="14"/>
  <c r="D329" i="14"/>
  <c r="D332" i="14"/>
  <c r="D335" i="14"/>
  <c r="D336" i="14"/>
  <c r="D337" i="14"/>
  <c r="D338" i="14"/>
  <c r="D339" i="14"/>
  <c r="D340" i="14"/>
  <c r="D341" i="14"/>
  <c r="D343" i="14"/>
  <c r="D344" i="14"/>
  <c r="D346" i="14"/>
  <c r="D348" i="14"/>
  <c r="D350" i="14"/>
  <c r="D351" i="14"/>
  <c r="D353" i="14"/>
  <c r="D356" i="14"/>
  <c r="D358" i="14"/>
  <c r="D362" i="14"/>
  <c r="D363" i="14"/>
  <c r="D366" i="14"/>
  <c r="E3" i="14"/>
  <c r="E4" i="14"/>
  <c r="E5" i="14"/>
  <c r="E6" i="14"/>
  <c r="E7" i="14"/>
  <c r="E10" i="14"/>
  <c r="E11" i="14"/>
  <c r="E12" i="14"/>
  <c r="E13" i="14"/>
  <c r="E14" i="14"/>
  <c r="E15" i="14"/>
  <c r="E16" i="14"/>
  <c r="E17" i="14"/>
  <c r="E18" i="14"/>
  <c r="E19" i="14"/>
  <c r="E20" i="14"/>
  <c r="E21" i="14"/>
  <c r="E22" i="14"/>
  <c r="E23" i="14"/>
  <c r="E25" i="14"/>
  <c r="E26" i="14"/>
  <c r="E27" i="14"/>
  <c r="E28" i="14"/>
  <c r="E30" i="14"/>
  <c r="E31" i="14"/>
  <c r="E32" i="14"/>
  <c r="E33" i="14"/>
  <c r="E34" i="14"/>
  <c r="E35" i="14"/>
  <c r="E36" i="14"/>
  <c r="E37" i="14"/>
  <c r="E38" i="14"/>
  <c r="E39" i="14"/>
  <c r="E40" i="14"/>
  <c r="E41" i="14"/>
  <c r="E42" i="14"/>
  <c r="E43" i="14"/>
  <c r="E45" i="14"/>
  <c r="E46" i="14"/>
  <c r="E47" i="14"/>
  <c r="E48" i="14"/>
  <c r="E49" i="14"/>
  <c r="E50" i="14"/>
  <c r="E51" i="14"/>
  <c r="E52" i="14"/>
  <c r="E53" i="14"/>
  <c r="E54" i="14"/>
  <c r="E55" i="14"/>
  <c r="E56" i="14"/>
  <c r="E57" i="14"/>
  <c r="E58" i="14"/>
  <c r="E59" i="14"/>
  <c r="E60" i="14"/>
  <c r="E61" i="14"/>
  <c r="E62" i="14"/>
  <c r="E63" i="14"/>
  <c r="E64" i="14"/>
  <c r="E65" i="14"/>
  <c r="E66" i="14"/>
  <c r="E67" i="14"/>
  <c r="E68" i="14"/>
  <c r="E70" i="14"/>
  <c r="E71" i="14"/>
  <c r="E72" i="14"/>
  <c r="E73" i="14"/>
  <c r="E74" i="14"/>
  <c r="E75" i="14"/>
  <c r="E76" i="14"/>
  <c r="E77" i="14"/>
  <c r="E78" i="14"/>
  <c r="E79" i="14"/>
  <c r="E80" i="14"/>
  <c r="E81" i="14"/>
  <c r="E82" i="14"/>
  <c r="E83" i="14"/>
  <c r="E84" i="14"/>
  <c r="E85" i="14"/>
  <c r="E87" i="14"/>
  <c r="E88" i="14"/>
  <c r="E89" i="14"/>
  <c r="E90" i="14"/>
  <c r="E91" i="14"/>
  <c r="E92" i="14"/>
  <c r="E93" i="14"/>
  <c r="E94" i="14"/>
  <c r="E95" i="14"/>
  <c r="E96" i="14"/>
  <c r="E97" i="14"/>
  <c r="E98" i="14"/>
  <c r="E99" i="14"/>
  <c r="E100" i="14"/>
  <c r="E101" i="14"/>
  <c r="E102" i="14"/>
  <c r="E103" i="14"/>
  <c r="E104" i="14"/>
  <c r="E105" i="14"/>
  <c r="E106" i="14"/>
  <c r="E107" i="14"/>
  <c r="E108" i="14"/>
  <c r="E109" i="14"/>
  <c r="E110" i="14"/>
  <c r="E111" i="14"/>
  <c r="E112" i="14"/>
  <c r="E113" i="14"/>
  <c r="E114" i="14"/>
  <c r="E115" i="14"/>
  <c r="E116" i="14"/>
  <c r="E117" i="14"/>
  <c r="E118" i="14"/>
  <c r="E119" i="14"/>
  <c r="E120" i="14"/>
  <c r="E121" i="14"/>
  <c r="E122" i="14"/>
  <c r="E123" i="14"/>
  <c r="E124" i="14"/>
  <c r="E125" i="14"/>
  <c r="E126" i="14"/>
  <c r="E127" i="14"/>
  <c r="E128" i="14"/>
  <c r="E129" i="14"/>
  <c r="E130" i="14"/>
  <c r="E131" i="14"/>
  <c r="E133" i="14"/>
  <c r="E134" i="14"/>
  <c r="E135" i="14"/>
  <c r="E136" i="14"/>
  <c r="E137" i="14"/>
  <c r="E138" i="14"/>
  <c r="E139" i="14"/>
  <c r="E140" i="14"/>
  <c r="E141" i="14"/>
  <c r="E142" i="14"/>
  <c r="E143" i="14"/>
  <c r="E144" i="14"/>
  <c r="E145" i="14"/>
  <c r="E146" i="14"/>
  <c r="E147" i="14"/>
  <c r="E148" i="14"/>
  <c r="E149" i="14"/>
  <c r="E150" i="14"/>
  <c r="E151" i="14"/>
  <c r="E152" i="14"/>
  <c r="E154" i="14"/>
  <c r="E155" i="14"/>
  <c r="E156" i="14"/>
  <c r="E157" i="14"/>
  <c r="E158" i="14"/>
  <c r="E159" i="14"/>
  <c r="E160" i="14"/>
  <c r="E161" i="14"/>
  <c r="E163" i="14"/>
  <c r="E164" i="14"/>
  <c r="E165" i="14"/>
  <c r="E166" i="14"/>
  <c r="E167" i="14"/>
  <c r="E168" i="14"/>
  <c r="E169" i="14"/>
  <c r="E170" i="14"/>
  <c r="E171" i="14"/>
  <c r="E172" i="14"/>
  <c r="E173" i="14"/>
  <c r="E174" i="14"/>
  <c r="E175" i="14"/>
  <c r="E176" i="14"/>
  <c r="E177" i="14"/>
  <c r="E178" i="14"/>
  <c r="E179" i="14"/>
  <c r="E180" i="14"/>
  <c r="E181" i="14"/>
  <c r="E182" i="14"/>
  <c r="E183" i="14"/>
  <c r="E184" i="14"/>
  <c r="E185" i="14"/>
  <c r="E186" i="14"/>
  <c r="E187" i="14"/>
  <c r="E188" i="14"/>
  <c r="E189" i="14"/>
  <c r="E190" i="14"/>
  <c r="E191" i="14"/>
  <c r="E192" i="14"/>
  <c r="E193" i="14"/>
  <c r="E194" i="14"/>
  <c r="E195" i="14"/>
  <c r="E196" i="14"/>
  <c r="E197" i="14"/>
  <c r="E198" i="14"/>
  <c r="E199" i="14"/>
  <c r="E200" i="14"/>
  <c r="E201" i="14"/>
  <c r="E202" i="14"/>
  <c r="E203" i="14"/>
  <c r="E204" i="14"/>
  <c r="E205" i="14"/>
  <c r="E206" i="14"/>
  <c r="E207" i="14"/>
  <c r="E208" i="14"/>
  <c r="E209" i="14"/>
  <c r="E210" i="14"/>
  <c r="E211" i="14"/>
  <c r="E212" i="14"/>
  <c r="E213" i="14"/>
  <c r="E214" i="14"/>
  <c r="E215" i="14"/>
  <c r="E217" i="14"/>
  <c r="E218" i="14"/>
  <c r="E219" i="14"/>
  <c r="E220" i="14"/>
  <c r="E221" i="14"/>
  <c r="E222" i="14"/>
  <c r="E223" i="14"/>
  <c r="E224" i="14"/>
  <c r="E226" i="14"/>
  <c r="E227" i="14"/>
  <c r="E228" i="14"/>
  <c r="E229" i="14"/>
  <c r="E230" i="14"/>
  <c r="E231" i="14"/>
  <c r="E232" i="14"/>
  <c r="E234" i="14"/>
  <c r="E235" i="14"/>
  <c r="E236" i="14"/>
  <c r="E237" i="14"/>
  <c r="E238" i="14"/>
  <c r="E239" i="14"/>
  <c r="E240" i="14"/>
  <c r="E241" i="14"/>
  <c r="E242" i="14"/>
  <c r="E243" i="14"/>
  <c r="E244" i="14"/>
  <c r="E245" i="14"/>
  <c r="E246" i="14"/>
  <c r="E247" i="14"/>
  <c r="E248" i="14"/>
  <c r="E249" i="14"/>
  <c r="E250" i="14"/>
  <c r="E251" i="14"/>
  <c r="E252" i="14"/>
  <c r="E253" i="14"/>
  <c r="E254" i="14"/>
  <c r="E255" i="14"/>
  <c r="E256" i="14"/>
  <c r="E257" i="14"/>
  <c r="E258" i="14"/>
  <c r="E259" i="14"/>
  <c r="E260" i="14"/>
  <c r="E261" i="14"/>
  <c r="E262" i="14"/>
  <c r="E263" i="14"/>
  <c r="E264" i="14"/>
  <c r="E265" i="14"/>
  <c r="E266" i="14"/>
  <c r="E267" i="14"/>
  <c r="E268" i="14"/>
  <c r="E269" i="14"/>
  <c r="E270" i="14"/>
  <c r="E271" i="14"/>
  <c r="E272" i="14"/>
  <c r="E273" i="14"/>
  <c r="E274" i="14"/>
  <c r="E275" i="14"/>
  <c r="E276" i="14"/>
  <c r="E277" i="14"/>
  <c r="E278" i="14"/>
  <c r="E279" i="14"/>
  <c r="E280" i="14"/>
  <c r="E281" i="14"/>
  <c r="E282" i="14"/>
  <c r="E283" i="14"/>
  <c r="E284" i="14"/>
  <c r="E285" i="14"/>
  <c r="E286" i="14"/>
  <c r="E287" i="14"/>
  <c r="E288" i="14"/>
  <c r="E289" i="14"/>
  <c r="E290" i="14"/>
  <c r="E291" i="14"/>
  <c r="E292" i="14"/>
  <c r="E293" i="14"/>
  <c r="E294" i="14"/>
  <c r="E295" i="14"/>
  <c r="E296" i="14"/>
  <c r="E297" i="14"/>
  <c r="E299" i="14"/>
  <c r="E304" i="14"/>
  <c r="E305" i="14"/>
  <c r="E306" i="14"/>
  <c r="E307" i="14"/>
  <c r="E308" i="14"/>
  <c r="E311" i="14"/>
  <c r="E313" i="14"/>
  <c r="E315" i="14"/>
  <c r="E319" i="14"/>
  <c r="E321" i="14"/>
  <c r="E326" i="14"/>
  <c r="E327" i="14"/>
  <c r="E329" i="14"/>
  <c r="E332" i="14"/>
  <c r="E335" i="14"/>
  <c r="E336" i="14"/>
  <c r="E337" i="14"/>
  <c r="E338" i="14"/>
  <c r="E339" i="14"/>
  <c r="E340" i="14"/>
  <c r="E341" i="14"/>
  <c r="E343" i="14"/>
  <c r="E344" i="14"/>
  <c r="E346" i="14"/>
  <c r="E348" i="14"/>
  <c r="E350" i="14"/>
  <c r="E351" i="14"/>
  <c r="E353" i="14"/>
  <c r="E356" i="14"/>
  <c r="E358" i="14"/>
  <c r="E362" i="14"/>
  <c r="E363" i="14"/>
  <c r="E366" i="14"/>
  <c r="E2" i="14"/>
  <c r="D2" i="14"/>
  <c r="C18" i="14"/>
  <c r="C3" i="14"/>
  <c r="C4" i="14"/>
  <c r="B4" i="15" s="1"/>
  <c r="C5" i="14"/>
  <c r="B5" i="15" s="1"/>
  <c r="C6" i="14"/>
  <c r="C7" i="14"/>
  <c r="C10" i="14"/>
  <c r="C11" i="14"/>
  <c r="C12" i="14"/>
  <c r="C13" i="14"/>
  <c r="C14" i="14"/>
  <c r="C15" i="14"/>
  <c r="C16" i="14"/>
  <c r="C17" i="14"/>
  <c r="C19" i="14"/>
  <c r="C20" i="14"/>
  <c r="C21" i="14"/>
  <c r="C22" i="14"/>
  <c r="C23" i="14"/>
  <c r="C25" i="14"/>
  <c r="C26" i="14"/>
  <c r="C27" i="14"/>
  <c r="C28" i="14"/>
  <c r="C30" i="14"/>
  <c r="C31" i="14"/>
  <c r="C32" i="14"/>
  <c r="C33" i="14"/>
  <c r="B32" i="15" s="1"/>
  <c r="C34" i="14"/>
  <c r="C35" i="14"/>
  <c r="C36" i="14"/>
  <c r="C37" i="14"/>
  <c r="C38" i="14"/>
  <c r="C39" i="14"/>
  <c r="C40" i="14"/>
  <c r="C41" i="14"/>
  <c r="C42" i="14"/>
  <c r="C43" i="14"/>
  <c r="C45" i="14"/>
  <c r="C46" i="14"/>
  <c r="C47" i="14"/>
  <c r="B41" i="15" s="1"/>
  <c r="C48" i="14"/>
  <c r="C49" i="14"/>
  <c r="C50" i="14"/>
  <c r="C51" i="14"/>
  <c r="B45" i="15" s="1"/>
  <c r="C52" i="14"/>
  <c r="C53" i="14"/>
  <c r="C54" i="14"/>
  <c r="C55" i="14"/>
  <c r="C56" i="14"/>
  <c r="C57" i="14"/>
  <c r="C58" i="14"/>
  <c r="C59" i="14"/>
  <c r="C60" i="14"/>
  <c r="C61" i="14"/>
  <c r="C62" i="14"/>
  <c r="C63" i="14"/>
  <c r="C64" i="14"/>
  <c r="C65" i="14"/>
  <c r="C66" i="14"/>
  <c r="C67" i="14"/>
  <c r="B58" i="15" s="1"/>
  <c r="C68" i="14"/>
  <c r="C70" i="14"/>
  <c r="C71" i="14"/>
  <c r="B60" i="15" s="1"/>
  <c r="C72" i="14"/>
  <c r="C73" i="14"/>
  <c r="C74" i="14"/>
  <c r="C75" i="14"/>
  <c r="C76" i="14"/>
  <c r="C77" i="14"/>
  <c r="C78" i="14"/>
  <c r="C79" i="14"/>
  <c r="C80" i="14"/>
  <c r="C81" i="14"/>
  <c r="C82" i="14"/>
  <c r="C83" i="14"/>
  <c r="C84" i="14"/>
  <c r="C85" i="14"/>
  <c r="C87" i="14"/>
  <c r="C88" i="14"/>
  <c r="C89" i="14"/>
  <c r="B72" i="15" s="1"/>
  <c r="C90" i="14"/>
  <c r="C91" i="14"/>
  <c r="C92" i="14"/>
  <c r="C93" i="14"/>
  <c r="C94" i="14"/>
  <c r="C95" i="14"/>
  <c r="C96" i="14"/>
  <c r="C97" i="14"/>
  <c r="C98" i="14"/>
  <c r="C99" i="14"/>
  <c r="C100" i="14"/>
  <c r="B79" i="15" s="1"/>
  <c r="C101" i="14"/>
  <c r="C102" i="14"/>
  <c r="C103" i="14"/>
  <c r="C104" i="14"/>
  <c r="C105" i="14"/>
  <c r="C106" i="14"/>
  <c r="C107" i="14"/>
  <c r="C108" i="14"/>
  <c r="B84" i="15" s="1"/>
  <c r="C109" i="14"/>
  <c r="C110" i="14"/>
  <c r="B86" i="15" s="1"/>
  <c r="C111" i="14"/>
  <c r="C112" i="14"/>
  <c r="C113" i="14"/>
  <c r="C114" i="14"/>
  <c r="C115" i="14"/>
  <c r="B91" i="15" s="1"/>
  <c r="C116" i="14"/>
  <c r="C117" i="14"/>
  <c r="C118" i="14"/>
  <c r="C119" i="14"/>
  <c r="C120" i="14"/>
  <c r="C121" i="14"/>
  <c r="C122" i="14"/>
  <c r="C123" i="14"/>
  <c r="B98" i="15" s="1"/>
  <c r="C124" i="14"/>
  <c r="C125" i="14"/>
  <c r="C126" i="14"/>
  <c r="C127" i="14"/>
  <c r="C128" i="14"/>
  <c r="C129" i="14"/>
  <c r="C130" i="14"/>
  <c r="C131" i="14"/>
  <c r="C133" i="14"/>
  <c r="C134" i="14"/>
  <c r="C135" i="14"/>
  <c r="C136" i="14"/>
  <c r="C137" i="14"/>
  <c r="C138" i="14"/>
  <c r="C139" i="14"/>
  <c r="C140" i="14"/>
  <c r="C141" i="14"/>
  <c r="B115" i="15" s="1"/>
  <c r="C142" i="14"/>
  <c r="C143" i="14"/>
  <c r="C144" i="14"/>
  <c r="C145" i="14"/>
  <c r="B116" i="15" s="1"/>
  <c r="C146" i="14"/>
  <c r="C147" i="14"/>
  <c r="C148" i="14"/>
  <c r="C149" i="14"/>
  <c r="B117" i="15" s="1"/>
  <c r="C150" i="14"/>
  <c r="C151" i="14"/>
  <c r="C152" i="14"/>
  <c r="C154" i="14"/>
  <c r="C155" i="14"/>
  <c r="C156" i="14"/>
  <c r="C157" i="14"/>
  <c r="C158" i="14"/>
  <c r="B122" i="15" s="1"/>
  <c r="C159" i="14"/>
  <c r="C160" i="14"/>
  <c r="C161" i="14"/>
  <c r="C163" i="14"/>
  <c r="C164" i="14"/>
  <c r="C165" i="14"/>
  <c r="C166" i="14"/>
  <c r="C167" i="14"/>
  <c r="C168" i="14"/>
  <c r="C169" i="14"/>
  <c r="C170" i="14"/>
  <c r="C171" i="14"/>
  <c r="C172" i="14"/>
  <c r="C173" i="14"/>
  <c r="C174" i="14"/>
  <c r="C175" i="14"/>
  <c r="C176" i="14"/>
  <c r="C177" i="14"/>
  <c r="C178" i="14"/>
  <c r="C179" i="14"/>
  <c r="C180" i="14"/>
  <c r="C181" i="14"/>
  <c r="C182" i="14"/>
  <c r="C183" i="14"/>
  <c r="C184" i="14"/>
  <c r="C185" i="14"/>
  <c r="C186" i="14"/>
  <c r="C187" i="14"/>
  <c r="C188" i="14"/>
  <c r="C189" i="14"/>
  <c r="C190" i="14"/>
  <c r="C191" i="14"/>
  <c r="C192" i="14"/>
  <c r="C193" i="14"/>
  <c r="C194" i="14"/>
  <c r="C195" i="14"/>
  <c r="C196" i="14"/>
  <c r="C197" i="14"/>
  <c r="C198" i="14"/>
  <c r="C199" i="14"/>
  <c r="C200" i="14"/>
  <c r="C201" i="14"/>
  <c r="C202" i="14"/>
  <c r="C203" i="14"/>
  <c r="C204" i="14"/>
  <c r="C205" i="14"/>
  <c r="C206" i="14"/>
  <c r="C207" i="14"/>
  <c r="C208" i="14"/>
  <c r="C209" i="14"/>
  <c r="C210" i="14"/>
  <c r="C211" i="14"/>
  <c r="C212" i="14"/>
  <c r="C213" i="14"/>
  <c r="C214" i="14"/>
  <c r="C215" i="14"/>
  <c r="C217" i="14"/>
  <c r="C218" i="14"/>
  <c r="C219" i="14"/>
  <c r="C220" i="14"/>
  <c r="C221" i="14"/>
  <c r="C222" i="14"/>
  <c r="C223" i="14"/>
  <c r="C224" i="14"/>
  <c r="C226" i="14"/>
  <c r="C227" i="14"/>
  <c r="C228" i="14"/>
  <c r="C229" i="14"/>
  <c r="C230" i="14"/>
  <c r="C231" i="14"/>
  <c r="C232" i="14"/>
  <c r="C234" i="14"/>
  <c r="C235" i="14"/>
  <c r="C236" i="14"/>
  <c r="C237" i="14"/>
  <c r="C238" i="14"/>
  <c r="C239" i="14"/>
  <c r="C240" i="14"/>
  <c r="C241" i="14"/>
  <c r="C242" i="14"/>
  <c r="C243" i="14"/>
  <c r="C244" i="14"/>
  <c r="C245" i="14"/>
  <c r="C246" i="14"/>
  <c r="C247" i="14"/>
  <c r="C248" i="14"/>
  <c r="C249" i="14"/>
  <c r="C250" i="14"/>
  <c r="C251" i="14"/>
  <c r="C252" i="14"/>
  <c r="C253" i="14"/>
  <c r="C254" i="14"/>
  <c r="C255" i="14"/>
  <c r="C256" i="14"/>
  <c r="C257" i="14"/>
  <c r="C258" i="14"/>
  <c r="C259" i="14"/>
  <c r="C260" i="14"/>
  <c r="C261" i="14"/>
  <c r="C262" i="14"/>
  <c r="C263" i="14"/>
  <c r="C264" i="14"/>
  <c r="C265" i="14"/>
  <c r="C266" i="14"/>
  <c r="C267" i="14"/>
  <c r="C268" i="14"/>
  <c r="C269" i="14"/>
  <c r="C270" i="14"/>
  <c r="C271" i="14"/>
  <c r="C272" i="14"/>
  <c r="C273" i="14"/>
  <c r="C274" i="14"/>
  <c r="C275" i="14"/>
  <c r="C276" i="14"/>
  <c r="C277" i="14"/>
  <c r="C278" i="14"/>
  <c r="C279" i="14"/>
  <c r="C280" i="14"/>
  <c r="C281" i="14"/>
  <c r="C282" i="14"/>
  <c r="C283" i="14"/>
  <c r="C284" i="14"/>
  <c r="C285" i="14"/>
  <c r="C286" i="14"/>
  <c r="C287" i="14"/>
  <c r="C288" i="14"/>
  <c r="C289" i="14"/>
  <c r="C290" i="14"/>
  <c r="C291" i="14"/>
  <c r="C292" i="14"/>
  <c r="C293" i="14"/>
  <c r="C294" i="14"/>
  <c r="C295" i="14"/>
  <c r="C296" i="14"/>
  <c r="C297" i="14"/>
  <c r="C299" i="14"/>
  <c r="C304" i="14"/>
  <c r="C305" i="14"/>
  <c r="C306" i="14"/>
  <c r="C307" i="14"/>
  <c r="C308" i="14"/>
  <c r="C311" i="14"/>
  <c r="C313" i="14"/>
  <c r="C315" i="14"/>
  <c r="C319" i="14"/>
  <c r="C321" i="14"/>
  <c r="C326" i="14"/>
  <c r="C327" i="14"/>
  <c r="C329" i="14"/>
  <c r="C332" i="14"/>
  <c r="C335" i="14"/>
  <c r="C336" i="14"/>
  <c r="C337" i="14"/>
  <c r="C338" i="14"/>
  <c r="C339" i="14"/>
  <c r="C340" i="14"/>
  <c r="C341" i="14"/>
  <c r="C343" i="14"/>
  <c r="C344" i="14"/>
  <c r="C346" i="14"/>
  <c r="C348" i="14"/>
  <c r="C350" i="14"/>
  <c r="C351" i="14"/>
  <c r="C353" i="14"/>
  <c r="C356" i="14"/>
  <c r="C358" i="14"/>
  <c r="C362" i="14"/>
  <c r="C363" i="14"/>
  <c r="C366" i="14"/>
  <c r="B144" i="15" s="1"/>
  <c r="C2" i="14"/>
  <c r="F162" i="14"/>
  <c r="C162" i="14" s="1"/>
  <c r="F225" i="14"/>
  <c r="C225" i="14" s="1"/>
  <c r="F216" i="14"/>
  <c r="C216" i="14" s="1"/>
  <c r="F233" i="14"/>
  <c r="C233" i="14" s="1"/>
  <c r="F365" i="14"/>
  <c r="C365" i="14" s="1"/>
  <c r="F364" i="14"/>
  <c r="C364" i="14" s="1"/>
  <c r="F361" i="14"/>
  <c r="C361" i="14" s="1"/>
  <c r="F360" i="14"/>
  <c r="C360" i="14" s="1"/>
  <c r="F359" i="14"/>
  <c r="C359" i="14" s="1"/>
  <c r="F357" i="14"/>
  <c r="C357" i="14" s="1"/>
  <c r="F355" i="14"/>
  <c r="C355" i="14" s="1"/>
  <c r="F354" i="14"/>
  <c r="C354" i="14" s="1"/>
  <c r="F352" i="14"/>
  <c r="C352" i="14" s="1"/>
  <c r="F349" i="14"/>
  <c r="C349" i="14" s="1"/>
  <c r="F347" i="14"/>
  <c r="C347" i="14" s="1"/>
  <c r="F345" i="14"/>
  <c r="C345" i="14" s="1"/>
  <c r="F342" i="14"/>
  <c r="C342" i="14" s="1"/>
  <c r="F334" i="14"/>
  <c r="C334" i="14" s="1"/>
  <c r="B138" i="15" s="1"/>
  <c r="F333" i="14"/>
  <c r="C333" i="14" s="1"/>
  <c r="F331" i="14"/>
  <c r="C331" i="14" s="1"/>
  <c r="F330" i="14"/>
  <c r="C330" i="14" s="1"/>
  <c r="F328" i="14"/>
  <c r="C328" i="14" s="1"/>
  <c r="F325" i="14"/>
  <c r="C325" i="14" s="1"/>
  <c r="F324" i="14"/>
  <c r="C324" i="14" s="1"/>
  <c r="F323" i="14"/>
  <c r="C323" i="14" s="1"/>
  <c r="F322" i="14"/>
  <c r="C322" i="14" s="1"/>
  <c r="F320" i="14"/>
  <c r="C320" i="14" s="1"/>
  <c r="F318" i="14"/>
  <c r="C318" i="14" s="1"/>
  <c r="F317" i="14"/>
  <c r="C317" i="14" s="1"/>
  <c r="F316" i="14"/>
  <c r="C316" i="14" s="1"/>
  <c r="F314" i="14"/>
  <c r="C314" i="14" s="1"/>
  <c r="F312" i="14"/>
  <c r="C312" i="14" s="1"/>
  <c r="F310" i="14"/>
  <c r="C310" i="14" s="1"/>
  <c r="F309" i="14"/>
  <c r="C309" i="14" s="1"/>
  <c r="F303" i="14"/>
  <c r="C303" i="14" s="1"/>
  <c r="F302" i="14"/>
  <c r="C302" i="14" s="1"/>
  <c r="F301" i="14"/>
  <c r="C301" i="14" s="1"/>
  <c r="F300" i="14"/>
  <c r="C300" i="14" s="1"/>
  <c r="F298" i="14"/>
  <c r="C298" i="14" s="1"/>
  <c r="I153" i="14"/>
  <c r="H153" i="14"/>
  <c r="I44" i="14"/>
  <c r="H44" i="14"/>
  <c r="H29" i="14"/>
  <c r="C29" i="14" s="1"/>
  <c r="J24" i="14"/>
  <c r="I24" i="14"/>
  <c r="H24" i="14"/>
  <c r="J9" i="14"/>
  <c r="I9" i="14"/>
  <c r="I8" i="14"/>
  <c r="H9" i="14"/>
  <c r="H8" i="14"/>
  <c r="I69" i="14"/>
  <c r="H69" i="14"/>
  <c r="D69" i="14" s="1"/>
  <c r="J86" i="14"/>
  <c r="I86" i="14"/>
  <c r="H86" i="14"/>
  <c r="I132" i="14"/>
  <c r="H132" i="14"/>
  <c r="B96" i="15" l="1"/>
  <c r="B40" i="15"/>
  <c r="B135" i="15"/>
  <c r="B93" i="15"/>
  <c r="B85" i="15"/>
  <c r="B51" i="15"/>
  <c r="B137" i="15"/>
  <c r="C137" i="15" s="1"/>
  <c r="B50" i="15"/>
  <c r="B12" i="15"/>
  <c r="C12" i="15" s="1"/>
  <c r="B141" i="15"/>
  <c r="D141" i="15" s="1"/>
  <c r="B89" i="15"/>
  <c r="B78" i="15"/>
  <c r="C78" i="15" s="1"/>
  <c r="B67" i="15"/>
  <c r="B61" i="15"/>
  <c r="D78" i="15"/>
  <c r="D84" i="15"/>
  <c r="C84" i="15"/>
  <c r="D40" i="15"/>
  <c r="C40" i="15"/>
  <c r="B106" i="15"/>
  <c r="D96" i="15"/>
  <c r="C96" i="15"/>
  <c r="C50" i="15"/>
  <c r="D50" i="15"/>
  <c r="B142" i="15"/>
  <c r="B49" i="15"/>
  <c r="D116" i="15"/>
  <c r="C116" i="15"/>
  <c r="D93" i="15"/>
  <c r="C93" i="15"/>
  <c r="D58" i="15"/>
  <c r="C58" i="15"/>
  <c r="D137" i="15"/>
  <c r="D138" i="15"/>
  <c r="C138" i="15"/>
  <c r="D115" i="15"/>
  <c r="C115" i="15"/>
  <c r="D91" i="15"/>
  <c r="C91" i="15"/>
  <c r="C144" i="15"/>
  <c r="D144" i="15"/>
  <c r="D89" i="15"/>
  <c r="C89" i="15"/>
  <c r="D72" i="15"/>
  <c r="C72" i="15"/>
  <c r="D45" i="15"/>
  <c r="C45" i="15"/>
  <c r="D79" i="15"/>
  <c r="C79" i="15"/>
  <c r="C98" i="15"/>
  <c r="D98" i="15"/>
  <c r="D117" i="15"/>
  <c r="C117" i="15"/>
  <c r="D135" i="15"/>
  <c r="C135" i="15"/>
  <c r="C86" i="15"/>
  <c r="D86" i="15"/>
  <c r="D51" i="15"/>
  <c r="C51" i="15"/>
  <c r="D41" i="15"/>
  <c r="C41" i="15"/>
  <c r="D5" i="15"/>
  <c r="C5" i="15"/>
  <c r="D85" i="15"/>
  <c r="C85" i="15"/>
  <c r="D60" i="15"/>
  <c r="C60" i="15"/>
  <c r="D32" i="15"/>
  <c r="C32" i="15"/>
  <c r="D4" i="15"/>
  <c r="C4" i="15"/>
  <c r="B119" i="15"/>
  <c r="B101" i="15"/>
  <c r="B90" i="15"/>
  <c r="B118" i="15"/>
  <c r="B100" i="15"/>
  <c r="E325" i="14"/>
  <c r="B99" i="15"/>
  <c r="B88" i="15"/>
  <c r="B71" i="15"/>
  <c r="B54" i="15"/>
  <c r="B146" i="15"/>
  <c r="B44" i="15"/>
  <c r="B10" i="15"/>
  <c r="E361" i="14"/>
  <c r="B140" i="15"/>
  <c r="B110" i="15"/>
  <c r="B87" i="15"/>
  <c r="B53" i="15"/>
  <c r="E359" i="14"/>
  <c r="B62" i="15"/>
  <c r="B52" i="15"/>
  <c r="B42" i="15"/>
  <c r="E317" i="14"/>
  <c r="B127" i="15"/>
  <c r="B77" i="15"/>
  <c r="B17" i="15"/>
  <c r="B94" i="15"/>
  <c r="B82" i="15"/>
  <c r="B76" i="15"/>
  <c r="B48" i="15"/>
  <c r="B38" i="15"/>
  <c r="B16" i="15"/>
  <c r="E333" i="14"/>
  <c r="B19" i="15"/>
  <c r="B75" i="15"/>
  <c r="B37" i="15"/>
  <c r="B29" i="15"/>
  <c r="B15" i="15"/>
  <c r="B120" i="15"/>
  <c r="B92" i="15"/>
  <c r="B80" i="15"/>
  <c r="B74" i="15"/>
  <c r="B145" i="15"/>
  <c r="B47" i="15"/>
  <c r="B36" i="15"/>
  <c r="D153" i="14"/>
  <c r="B102" i="15"/>
  <c r="B73" i="15"/>
  <c r="B46" i="15"/>
  <c r="B35" i="15"/>
  <c r="E301" i="14"/>
  <c r="D86" i="14"/>
  <c r="E355" i="14"/>
  <c r="D44" i="14"/>
  <c r="C8" i="14"/>
  <c r="E153" i="14"/>
  <c r="B56" i="15"/>
  <c r="E365" i="14"/>
  <c r="D122" i="15" s="1"/>
  <c r="E347" i="14"/>
  <c r="D9" i="14"/>
  <c r="D132" i="14"/>
  <c r="D24" i="14"/>
  <c r="E323" i="14"/>
  <c r="E303" i="14"/>
  <c r="E357" i="14"/>
  <c r="E349" i="14"/>
  <c r="E345" i="14"/>
  <c r="E331" i="14"/>
  <c r="E309" i="14"/>
  <c r="E233" i="14"/>
  <c r="E225" i="14"/>
  <c r="E364" i="14"/>
  <c r="E360" i="14"/>
  <c r="E354" i="14"/>
  <c r="E352" i="14"/>
  <c r="E342" i="14"/>
  <c r="E334" i="14"/>
  <c r="D67" i="15" s="1"/>
  <c r="E330" i="14"/>
  <c r="E328" i="14"/>
  <c r="E324" i="14"/>
  <c r="E322" i="14"/>
  <c r="E320" i="14"/>
  <c r="E318" i="14"/>
  <c r="E316" i="14"/>
  <c r="E314" i="14"/>
  <c r="E312" i="14"/>
  <c r="E310" i="14"/>
  <c r="E302" i="14"/>
  <c r="E300" i="14"/>
  <c r="E298" i="14"/>
  <c r="E216" i="14"/>
  <c r="E162" i="14"/>
  <c r="E132" i="14"/>
  <c r="E86" i="14"/>
  <c r="E44" i="14"/>
  <c r="E24" i="14"/>
  <c r="E8" i="14"/>
  <c r="D364" i="14"/>
  <c r="D360" i="14"/>
  <c r="D354" i="14"/>
  <c r="D352" i="14"/>
  <c r="D342" i="14"/>
  <c r="D334" i="14"/>
  <c r="C67" i="15" s="1"/>
  <c r="D330" i="14"/>
  <c r="D328" i="14"/>
  <c r="D324" i="14"/>
  <c r="D322" i="14"/>
  <c r="D320" i="14"/>
  <c r="D318" i="14"/>
  <c r="D316" i="14"/>
  <c r="D314" i="14"/>
  <c r="D312" i="14"/>
  <c r="D310" i="14"/>
  <c r="D302" i="14"/>
  <c r="D300" i="14"/>
  <c r="D298" i="14"/>
  <c r="D216" i="14"/>
  <c r="D162" i="14"/>
  <c r="D8" i="14"/>
  <c r="E69" i="14"/>
  <c r="E29" i="14"/>
  <c r="E9" i="14"/>
  <c r="D365" i="14"/>
  <c r="C122" i="15" s="1"/>
  <c r="D361" i="14"/>
  <c r="D359" i="14"/>
  <c r="D357" i="14"/>
  <c r="D355" i="14"/>
  <c r="D349" i="14"/>
  <c r="D347" i="14"/>
  <c r="D345" i="14"/>
  <c r="D333" i="14"/>
  <c r="D331" i="14"/>
  <c r="D325" i="14"/>
  <c r="D323" i="14"/>
  <c r="D317" i="14"/>
  <c r="D309" i="14"/>
  <c r="D303" i="14"/>
  <c r="D301" i="14"/>
  <c r="D233" i="14"/>
  <c r="D225" i="14"/>
  <c r="D29" i="14"/>
  <c r="B2" i="15"/>
  <c r="B133" i="15"/>
  <c r="B131" i="15"/>
  <c r="B130" i="15"/>
  <c r="B126" i="15"/>
  <c r="B114" i="15"/>
  <c r="B97" i="15"/>
  <c r="B69" i="15"/>
  <c r="B55" i="15"/>
  <c r="B143" i="15"/>
  <c r="B124" i="15"/>
  <c r="B112" i="15"/>
  <c r="B95" i="15"/>
  <c r="B64" i="15"/>
  <c r="B125" i="15"/>
  <c r="B121" i="15"/>
  <c r="B104" i="15"/>
  <c r="B70" i="15"/>
  <c r="B63" i="15"/>
  <c r="B136" i="15"/>
  <c r="B139" i="15"/>
  <c r="B134" i="15"/>
  <c r="B132" i="15"/>
  <c r="B129" i="15"/>
  <c r="B128" i="15"/>
  <c r="B123" i="15"/>
  <c r="B113" i="15"/>
  <c r="B111" i="15"/>
  <c r="B109" i="15"/>
  <c r="B107" i="15"/>
  <c r="B103" i="15"/>
  <c r="B68" i="15"/>
  <c r="B66" i="15"/>
  <c r="B65" i="15"/>
  <c r="B57" i="15"/>
  <c r="B34" i="15"/>
  <c r="B26" i="15"/>
  <c r="B33" i="15"/>
  <c r="B28" i="15"/>
  <c r="B43" i="15"/>
  <c r="B39" i="15"/>
  <c r="B31" i="15"/>
  <c r="B27" i="15"/>
  <c r="B25" i="15"/>
  <c r="B22" i="15"/>
  <c r="B20" i="15"/>
  <c r="B13" i="15"/>
  <c r="B11" i="15"/>
  <c r="B7" i="15"/>
  <c r="B3" i="15"/>
  <c r="B30" i="15"/>
  <c r="B23" i="15"/>
  <c r="B21" i="15"/>
  <c r="B14" i="15"/>
  <c r="B6" i="15"/>
  <c r="B18" i="15"/>
  <c r="C132" i="14"/>
  <c r="C86" i="14"/>
  <c r="C9" i="14"/>
  <c r="C24" i="14"/>
  <c r="B24" i="15" s="1"/>
  <c r="C44" i="14"/>
  <c r="C153" i="14"/>
  <c r="C69" i="14"/>
  <c r="B59" i="15" s="1"/>
  <c r="A3"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756" i="4"/>
  <c r="A757" i="4"/>
  <c r="A758" i="4"/>
  <c r="A759" i="4"/>
  <c r="A760" i="4"/>
  <c r="A761" i="4"/>
  <c r="A762" i="4"/>
  <c r="A763" i="4"/>
  <c r="A764" i="4"/>
  <c r="A765" i="4"/>
  <c r="A766" i="4"/>
  <c r="A767" i="4"/>
  <c r="A768" i="4"/>
  <c r="A769" i="4"/>
  <c r="A770" i="4"/>
  <c r="A771" i="4"/>
  <c r="A772" i="4"/>
  <c r="A773" i="4"/>
  <c r="A774" i="4"/>
  <c r="A775" i="4"/>
  <c r="A776" i="4"/>
  <c r="A777" i="4"/>
  <c r="A778" i="4"/>
  <c r="A779" i="4"/>
  <c r="A780" i="4"/>
  <c r="A781" i="4"/>
  <c r="A782" i="4"/>
  <c r="A783" i="4"/>
  <c r="A784" i="4"/>
  <c r="A785" i="4"/>
  <c r="A786" i="4"/>
  <c r="A787" i="4"/>
  <c r="A788" i="4"/>
  <c r="A789" i="4"/>
  <c r="A790" i="4"/>
  <c r="A791" i="4"/>
  <c r="A792" i="4"/>
  <c r="A793" i="4"/>
  <c r="A794" i="4"/>
  <c r="A795" i="4"/>
  <c r="A796" i="4"/>
  <c r="A797" i="4"/>
  <c r="A798" i="4"/>
  <c r="A799" i="4"/>
  <c r="A800" i="4"/>
  <c r="A801" i="4"/>
  <c r="A802" i="4"/>
  <c r="A803" i="4"/>
  <c r="A804" i="4"/>
  <c r="A805" i="4"/>
  <c r="A806" i="4"/>
  <c r="A807" i="4"/>
  <c r="A808" i="4"/>
  <c r="A809" i="4"/>
  <c r="A810" i="4"/>
  <c r="A811" i="4"/>
  <c r="A812" i="4"/>
  <c r="A813" i="4"/>
  <c r="A814" i="4"/>
  <c r="A815" i="4"/>
  <c r="A816" i="4"/>
  <c r="A817" i="4"/>
  <c r="A818" i="4"/>
  <c r="A819" i="4"/>
  <c r="A820" i="4"/>
  <c r="A821" i="4"/>
  <c r="A822" i="4"/>
  <c r="A823" i="4"/>
  <c r="A824" i="4"/>
  <c r="A825" i="4"/>
  <c r="A826" i="4"/>
  <c r="A827" i="4"/>
  <c r="A828" i="4"/>
  <c r="A829" i="4"/>
  <c r="A830" i="4"/>
  <c r="A831" i="4"/>
  <c r="A832" i="4"/>
  <c r="A833" i="4"/>
  <c r="A834" i="4"/>
  <c r="A835" i="4"/>
  <c r="A836" i="4"/>
  <c r="A837" i="4"/>
  <c r="A838" i="4"/>
  <c r="A839" i="4"/>
  <c r="A840" i="4"/>
  <c r="A841" i="4"/>
  <c r="A842" i="4"/>
  <c r="A843" i="4"/>
  <c r="A844" i="4"/>
  <c r="A845" i="4"/>
  <c r="A846" i="4"/>
  <c r="A847" i="4"/>
  <c r="A848" i="4"/>
  <c r="A849" i="4"/>
  <c r="A850" i="4"/>
  <c r="A851" i="4"/>
  <c r="A852" i="4"/>
  <c r="A853" i="4"/>
  <c r="A854" i="4"/>
  <c r="A855" i="4"/>
  <c r="A856" i="4"/>
  <c r="A857" i="4"/>
  <c r="A858" i="4"/>
  <c r="A859" i="4"/>
  <c r="A860" i="4"/>
  <c r="A861" i="4"/>
  <c r="A862" i="4"/>
  <c r="A863" i="4"/>
  <c r="A864" i="4"/>
  <c r="A865" i="4"/>
  <c r="A866" i="4"/>
  <c r="A867" i="4"/>
  <c r="A868" i="4"/>
  <c r="A869" i="4"/>
  <c r="A870" i="4"/>
  <c r="A871" i="4"/>
  <c r="A872" i="4"/>
  <c r="A873" i="4"/>
  <c r="A874" i="4"/>
  <c r="A875" i="4"/>
  <c r="A876" i="4"/>
  <c r="A877" i="4"/>
  <c r="A878" i="4"/>
  <c r="A879" i="4"/>
  <c r="A880" i="4"/>
  <c r="A881" i="4"/>
  <c r="A882" i="4"/>
  <c r="A883" i="4"/>
  <c r="A884" i="4"/>
  <c r="A885" i="4"/>
  <c r="A886" i="4"/>
  <c r="A887" i="4"/>
  <c r="A888" i="4"/>
  <c r="A889" i="4"/>
  <c r="A890" i="4"/>
  <c r="A891" i="4"/>
  <c r="A892" i="4"/>
  <c r="A893" i="4"/>
  <c r="A894" i="4"/>
  <c r="A895" i="4"/>
  <c r="A896" i="4"/>
  <c r="A897" i="4"/>
  <c r="A898" i="4"/>
  <c r="A899" i="4"/>
  <c r="A900" i="4"/>
  <c r="A901" i="4"/>
  <c r="A902" i="4"/>
  <c r="A903" i="4"/>
  <c r="A904" i="4"/>
  <c r="A905" i="4"/>
  <c r="A906" i="4"/>
  <c r="A907" i="4"/>
  <c r="A908" i="4"/>
  <c r="A909" i="4"/>
  <c r="A910" i="4"/>
  <c r="A911" i="4"/>
  <c r="A912" i="4"/>
  <c r="A913" i="4"/>
  <c r="A914" i="4"/>
  <c r="A915" i="4"/>
  <c r="A916" i="4"/>
  <c r="A917" i="4"/>
  <c r="A918" i="4"/>
  <c r="A919" i="4"/>
  <c r="A920" i="4"/>
  <c r="A921" i="4"/>
  <c r="A922" i="4"/>
  <c r="A923" i="4"/>
  <c r="A924" i="4"/>
  <c r="A925" i="4"/>
  <c r="A926" i="4"/>
  <c r="A927" i="4"/>
  <c r="A928" i="4"/>
  <c r="A929" i="4"/>
  <c r="A930" i="4"/>
  <c r="A931" i="4"/>
  <c r="A932" i="4"/>
  <c r="A933" i="4"/>
  <c r="A934" i="4"/>
  <c r="A935" i="4"/>
  <c r="A936" i="4"/>
  <c r="A937" i="4"/>
  <c r="A938" i="4"/>
  <c r="A939" i="4"/>
  <c r="A940" i="4"/>
  <c r="A941" i="4"/>
  <c r="A942" i="4"/>
  <c r="A943" i="4"/>
  <c r="A944" i="4"/>
  <c r="A945" i="4"/>
  <c r="A946" i="4"/>
  <c r="A947" i="4"/>
  <c r="A948" i="4"/>
  <c r="A949" i="4"/>
  <c r="A950" i="4"/>
  <c r="A951" i="4"/>
  <c r="A952" i="4"/>
  <c r="A953" i="4"/>
  <c r="A954" i="4"/>
  <c r="A955" i="4"/>
  <c r="A956" i="4"/>
  <c r="A957" i="4"/>
  <c r="A958" i="4"/>
  <c r="A959" i="4"/>
  <c r="A960" i="4"/>
  <c r="A961" i="4"/>
  <c r="A962" i="4"/>
  <c r="A963" i="4"/>
  <c r="A964" i="4"/>
  <c r="A965" i="4"/>
  <c r="A966" i="4"/>
  <c r="A967" i="4"/>
  <c r="A968" i="4"/>
  <c r="A969" i="4"/>
  <c r="A970" i="4"/>
  <c r="A971" i="4"/>
  <c r="A972" i="4"/>
  <c r="A973" i="4"/>
  <c r="A974" i="4"/>
  <c r="A975" i="4"/>
  <c r="A976" i="4"/>
  <c r="A977" i="4"/>
  <c r="A978" i="4"/>
  <c r="A979" i="4"/>
  <c r="A980" i="4"/>
  <c r="A981" i="4"/>
  <c r="A982" i="4"/>
  <c r="A983" i="4"/>
  <c r="A984" i="4"/>
  <c r="A985" i="4"/>
  <c r="A986" i="4"/>
  <c r="A987" i="4"/>
  <c r="A988" i="4"/>
  <c r="A989" i="4"/>
  <c r="A990" i="4"/>
  <c r="A991" i="4"/>
  <c r="A992" i="4"/>
  <c r="A993" i="4"/>
  <c r="A994" i="4"/>
  <c r="A995" i="4"/>
  <c r="A996" i="4"/>
  <c r="A997" i="4"/>
  <c r="A998" i="4"/>
  <c r="A999" i="4"/>
  <c r="A1000" i="4"/>
  <c r="A1001" i="4"/>
  <c r="A1002" i="4"/>
  <c r="A1003" i="4"/>
  <c r="A1004" i="4"/>
  <c r="A1005" i="4"/>
  <c r="A1006" i="4"/>
  <c r="A1007" i="4"/>
  <c r="A1008" i="4"/>
  <c r="A1009" i="4"/>
  <c r="A1010" i="4"/>
  <c r="A1011" i="4"/>
  <c r="A1012" i="4"/>
  <c r="A1013" i="4"/>
  <c r="A1014" i="4"/>
  <c r="A1015" i="4"/>
  <c r="A1016" i="4"/>
  <c r="A1017" i="4"/>
  <c r="A1018" i="4"/>
  <c r="A1019" i="4"/>
  <c r="A1020" i="4"/>
  <c r="A1021" i="4"/>
  <c r="A1022" i="4"/>
  <c r="A1023" i="4"/>
  <c r="A1024" i="4"/>
  <c r="A1025" i="4"/>
  <c r="A1026" i="4"/>
  <c r="A1027" i="4"/>
  <c r="A1028" i="4"/>
  <c r="A1029" i="4"/>
  <c r="A1030" i="4"/>
  <c r="A1031" i="4"/>
  <c r="A1032" i="4"/>
  <c r="A1033" i="4"/>
  <c r="A1034" i="4"/>
  <c r="A1035" i="4"/>
  <c r="A1036" i="4"/>
  <c r="A1037" i="4"/>
  <c r="A1038" i="4"/>
  <c r="A1039" i="4"/>
  <c r="A1040" i="4"/>
  <c r="A1041" i="4"/>
  <c r="A1042" i="4"/>
  <c r="A1043" i="4"/>
  <c r="A1044" i="4"/>
  <c r="A1045" i="4"/>
  <c r="A1046" i="4"/>
  <c r="A1047" i="4"/>
  <c r="A1048" i="4"/>
  <c r="A1049" i="4"/>
  <c r="A1050" i="4"/>
  <c r="A1051" i="4"/>
  <c r="A1052" i="4"/>
  <c r="A1053" i="4"/>
  <c r="A1054" i="4"/>
  <c r="A1055" i="4"/>
  <c r="A1056" i="4"/>
  <c r="A1057" i="4"/>
  <c r="A1058" i="4"/>
  <c r="A1059" i="4"/>
  <c r="A1060" i="4"/>
  <c r="A1061" i="4"/>
  <c r="A1062" i="4"/>
  <c r="A1063" i="4"/>
  <c r="A1064" i="4"/>
  <c r="A1065" i="4"/>
  <c r="A1066" i="4"/>
  <c r="A1067" i="4"/>
  <c r="A1068" i="4"/>
  <c r="A1069" i="4"/>
  <c r="A1070" i="4"/>
  <c r="A1071" i="4"/>
  <c r="A1072" i="4"/>
  <c r="A1073" i="4"/>
  <c r="A1074" i="4"/>
  <c r="A1075" i="4"/>
  <c r="A1076" i="4"/>
  <c r="A1077" i="4"/>
  <c r="A1078" i="4"/>
  <c r="A1079" i="4"/>
  <c r="A1080" i="4"/>
  <c r="A1081" i="4"/>
  <c r="A1082" i="4"/>
  <c r="A1083" i="4"/>
  <c r="A1084" i="4"/>
  <c r="A1085" i="4"/>
  <c r="A1086" i="4"/>
  <c r="A1087" i="4"/>
  <c r="A1088" i="4"/>
  <c r="A1089" i="4"/>
  <c r="A1090" i="4"/>
  <c r="A1091" i="4"/>
  <c r="A1092" i="4"/>
  <c r="A1093" i="4"/>
  <c r="A1094" i="4"/>
  <c r="A1095" i="4"/>
  <c r="A1096" i="4"/>
  <c r="A1097" i="4"/>
  <c r="A1098" i="4"/>
  <c r="A1099" i="4"/>
  <c r="A1100" i="4"/>
  <c r="A1101" i="4"/>
  <c r="A1102" i="4"/>
  <c r="A1103" i="4"/>
  <c r="A1104" i="4"/>
  <c r="A1105" i="4"/>
  <c r="A1106" i="4"/>
  <c r="A1107" i="4"/>
  <c r="A1108" i="4"/>
  <c r="A1109" i="4"/>
  <c r="A1110" i="4"/>
  <c r="A1111" i="4"/>
  <c r="A1112" i="4"/>
  <c r="A1113" i="4"/>
  <c r="A1114" i="4"/>
  <c r="A1115" i="4"/>
  <c r="A1116" i="4"/>
  <c r="A1117" i="4"/>
  <c r="A1118" i="4"/>
  <c r="A1119" i="4"/>
  <c r="A1120" i="4"/>
  <c r="A1121" i="4"/>
  <c r="A1122" i="4"/>
  <c r="A1123" i="4"/>
  <c r="A1124" i="4"/>
  <c r="A1125" i="4"/>
  <c r="A1126" i="4"/>
  <c r="A1127" i="4"/>
  <c r="A1128" i="4"/>
  <c r="A1129" i="4"/>
  <c r="A1130" i="4"/>
  <c r="A1131" i="4"/>
  <c r="A1132" i="4"/>
  <c r="A1133" i="4"/>
  <c r="A1134" i="4"/>
  <c r="A1135" i="4"/>
  <c r="A1136" i="4"/>
  <c r="A1137" i="4"/>
  <c r="A1138" i="4"/>
  <c r="A1139" i="4"/>
  <c r="A1140" i="4"/>
  <c r="A1141" i="4"/>
  <c r="A1142" i="4"/>
  <c r="A1143" i="4"/>
  <c r="A1144" i="4"/>
  <c r="A1145" i="4"/>
  <c r="A1146" i="4"/>
  <c r="A1147" i="4"/>
  <c r="A1148" i="4"/>
  <c r="A1149" i="4"/>
  <c r="A1150" i="4"/>
  <c r="A1151" i="4"/>
  <c r="A1152" i="4"/>
  <c r="A1153" i="4"/>
  <c r="A1154" i="4"/>
  <c r="A1155" i="4"/>
  <c r="A1156" i="4"/>
  <c r="A1157" i="4"/>
  <c r="A1158" i="4"/>
  <c r="A1159" i="4"/>
  <c r="A1160" i="4"/>
  <c r="A1161" i="4"/>
  <c r="A1162" i="4"/>
  <c r="A1163" i="4"/>
  <c r="A1164" i="4"/>
  <c r="A1165" i="4"/>
  <c r="A1166" i="4"/>
  <c r="A1167" i="4"/>
  <c r="A1168" i="4"/>
  <c r="A1169" i="4"/>
  <c r="A1170" i="4"/>
  <c r="A1171" i="4"/>
  <c r="A1172" i="4"/>
  <c r="A1173" i="4"/>
  <c r="A1174" i="4"/>
  <c r="A1175" i="4"/>
  <c r="A1176" i="4"/>
  <c r="A1177" i="4"/>
  <c r="A1178" i="4"/>
  <c r="A1179" i="4"/>
  <c r="A1180" i="4"/>
  <c r="A1181" i="4"/>
  <c r="A1182" i="4"/>
  <c r="A1183" i="4"/>
  <c r="A1184" i="4"/>
  <c r="A1185" i="4"/>
  <c r="A1186" i="4"/>
  <c r="A1187" i="4"/>
  <c r="A1188" i="4"/>
  <c r="A1189" i="4"/>
  <c r="A1190" i="4"/>
  <c r="A1191" i="4"/>
  <c r="A1192" i="4"/>
  <c r="A1193" i="4"/>
  <c r="A1194" i="4"/>
  <c r="A1195" i="4"/>
  <c r="A1196" i="4"/>
  <c r="A1197" i="4"/>
  <c r="A1198" i="4"/>
  <c r="A1199" i="4"/>
  <c r="A1200" i="4"/>
  <c r="A1201" i="4"/>
  <c r="A1202" i="4"/>
  <c r="A1203" i="4"/>
  <c r="A1204" i="4"/>
  <c r="A1205" i="4"/>
  <c r="A1206" i="4"/>
  <c r="A1207" i="4"/>
  <c r="A1208" i="4"/>
  <c r="A1209" i="4"/>
  <c r="A1210" i="4"/>
  <c r="A1211" i="4"/>
  <c r="A1212" i="4"/>
  <c r="A1213" i="4"/>
  <c r="A1214" i="4"/>
  <c r="A1215" i="4"/>
  <c r="A1216" i="4"/>
  <c r="A1217" i="4"/>
  <c r="A1218" i="4"/>
  <c r="A1219" i="4"/>
  <c r="A1220" i="4"/>
  <c r="A1221" i="4"/>
  <c r="A1222" i="4"/>
  <c r="A1223" i="4"/>
  <c r="A1224" i="4"/>
  <c r="A1225" i="4"/>
  <c r="A1226" i="4"/>
  <c r="A1227" i="4"/>
  <c r="A1228" i="4"/>
  <c r="A1229" i="4"/>
  <c r="A1230" i="4"/>
  <c r="A1231" i="4"/>
  <c r="A1232" i="4"/>
  <c r="A1233" i="4"/>
  <c r="A1234" i="4"/>
  <c r="A1235" i="4"/>
  <c r="A1236" i="4"/>
  <c r="A1237" i="4"/>
  <c r="A1238" i="4"/>
  <c r="A1239" i="4"/>
  <c r="A1240" i="4"/>
  <c r="A1241" i="4"/>
  <c r="A1242" i="4"/>
  <c r="A1243" i="4"/>
  <c r="A1244" i="4"/>
  <c r="A1245" i="4"/>
  <c r="A1246" i="4"/>
  <c r="A1247" i="4"/>
  <c r="A1248" i="4"/>
  <c r="A1249" i="4"/>
  <c r="A1250" i="4"/>
  <c r="A1251" i="4"/>
  <c r="A1252" i="4"/>
  <c r="A1253" i="4"/>
  <c r="A1254" i="4"/>
  <c r="A1255" i="4"/>
  <c r="A1256" i="4"/>
  <c r="A1257" i="4"/>
  <c r="A1258" i="4"/>
  <c r="A1259" i="4"/>
  <c r="A1260" i="4"/>
  <c r="A1261" i="4"/>
  <c r="A1262" i="4"/>
  <c r="A1263" i="4"/>
  <c r="A1264" i="4"/>
  <c r="A1265" i="4"/>
  <c r="A1266" i="4"/>
  <c r="A1267" i="4"/>
  <c r="A1268" i="4"/>
  <c r="A1269" i="4"/>
  <c r="A1270" i="4"/>
  <c r="A1271" i="4"/>
  <c r="A1272" i="4"/>
  <c r="A1273" i="4"/>
  <c r="A1274" i="4"/>
  <c r="A1275" i="4"/>
  <c r="A1276" i="4"/>
  <c r="A1277" i="4"/>
  <c r="A1278" i="4"/>
  <c r="A1279" i="4"/>
  <c r="A1280" i="4"/>
  <c r="A1281" i="4"/>
  <c r="A1282" i="4"/>
  <c r="A1283" i="4"/>
  <c r="A1284" i="4"/>
  <c r="A1285" i="4"/>
  <c r="A1286" i="4"/>
  <c r="A1287" i="4"/>
  <c r="A1288" i="4"/>
  <c r="A1289" i="4"/>
  <c r="A1290" i="4"/>
  <c r="A1291" i="4"/>
  <c r="A1292" i="4"/>
  <c r="A1293" i="4"/>
  <c r="A1294" i="4"/>
  <c r="A1295" i="4"/>
  <c r="A1296" i="4"/>
  <c r="A1297" i="4"/>
  <c r="A1298" i="4"/>
  <c r="A1299" i="4"/>
  <c r="A1300" i="4"/>
  <c r="A1301" i="4"/>
  <c r="A1302" i="4"/>
  <c r="A1303" i="4"/>
  <c r="A1304" i="4"/>
  <c r="A1305" i="4"/>
  <c r="A1306" i="4"/>
  <c r="A1307" i="4"/>
  <c r="A1308" i="4"/>
  <c r="A1309" i="4"/>
  <c r="A1310" i="4"/>
  <c r="A1311" i="4"/>
  <c r="A1312" i="4"/>
  <c r="A1313" i="4"/>
  <c r="A1314" i="4"/>
  <c r="A1315" i="4"/>
  <c r="A1316" i="4"/>
  <c r="A1317" i="4"/>
  <c r="A1318" i="4"/>
  <c r="A1319" i="4"/>
  <c r="A1320" i="4"/>
  <c r="A1321" i="4"/>
  <c r="A1322" i="4"/>
  <c r="A1323" i="4"/>
  <c r="A1324" i="4"/>
  <c r="A1325" i="4"/>
  <c r="A1326" i="4"/>
  <c r="A1327" i="4"/>
  <c r="A1328" i="4"/>
  <c r="A1329" i="4"/>
  <c r="A1330" i="4"/>
  <c r="A1331" i="4"/>
  <c r="A1332" i="4"/>
  <c r="A1333" i="4"/>
  <c r="A1334" i="4"/>
  <c r="A1335" i="4"/>
  <c r="A1336" i="4"/>
  <c r="A1337" i="4"/>
  <c r="A1338" i="4"/>
  <c r="A1339" i="4"/>
  <c r="A1340" i="4"/>
  <c r="A1341" i="4"/>
  <c r="A1342" i="4"/>
  <c r="A1343" i="4"/>
  <c r="A1344" i="4"/>
  <c r="A1345" i="4"/>
  <c r="A1346" i="4"/>
  <c r="A1347" i="4"/>
  <c r="A1348" i="4"/>
  <c r="A1349" i="4"/>
  <c r="A1350" i="4"/>
  <c r="A1351" i="4"/>
  <c r="A1352" i="4"/>
  <c r="A1353" i="4"/>
  <c r="A1354" i="4"/>
  <c r="A1355" i="4"/>
  <c r="A1356" i="4"/>
  <c r="A1357" i="4"/>
  <c r="A1358" i="4"/>
  <c r="A1359" i="4"/>
  <c r="A1360" i="4"/>
  <c r="A1361" i="4"/>
  <c r="A1362" i="4"/>
  <c r="A1363" i="4"/>
  <c r="A1364" i="4"/>
  <c r="A1365" i="4"/>
  <c r="A1366" i="4"/>
  <c r="A1367" i="4"/>
  <c r="A1368" i="4"/>
  <c r="A1369" i="4"/>
  <c r="A1370" i="4"/>
  <c r="A1371" i="4"/>
  <c r="A1372" i="4"/>
  <c r="A1373" i="4"/>
  <c r="A1374" i="4"/>
  <c r="A1375" i="4"/>
  <c r="A1376" i="4"/>
  <c r="A1377" i="4"/>
  <c r="A1378" i="4"/>
  <c r="A1379" i="4"/>
  <c r="A1380" i="4"/>
  <c r="A1381" i="4"/>
  <c r="A1382" i="4"/>
  <c r="A1383" i="4"/>
  <c r="A1384" i="4"/>
  <c r="A1385" i="4"/>
  <c r="A1386" i="4"/>
  <c r="A1387" i="4"/>
  <c r="A1388" i="4"/>
  <c r="A1389" i="4"/>
  <c r="A1390" i="4"/>
  <c r="A1391" i="4"/>
  <c r="A1392" i="4"/>
  <c r="A1393" i="4"/>
  <c r="A1394" i="4"/>
  <c r="A1395" i="4"/>
  <c r="A1396" i="4"/>
  <c r="A1397" i="4"/>
  <c r="A1398" i="4"/>
  <c r="A1399" i="4"/>
  <c r="A1400" i="4"/>
  <c r="A1401" i="4"/>
  <c r="A1402" i="4"/>
  <c r="A1403" i="4"/>
  <c r="A1404" i="4"/>
  <c r="A1405" i="4"/>
  <c r="A1406" i="4"/>
  <c r="A1407" i="4"/>
  <c r="A1408" i="4"/>
  <c r="A1409" i="4"/>
  <c r="A1410" i="4"/>
  <c r="A1411" i="4"/>
  <c r="A1412" i="4"/>
  <c r="A1413" i="4"/>
  <c r="A1414" i="4"/>
  <c r="A1415" i="4"/>
  <c r="A1416" i="4"/>
  <c r="A1417" i="4"/>
  <c r="A1418" i="4"/>
  <c r="A1419" i="4"/>
  <c r="A1420" i="4"/>
  <c r="A1421" i="4"/>
  <c r="A1422" i="4"/>
  <c r="A1423" i="4"/>
  <c r="A1424" i="4"/>
  <c r="A1425" i="4"/>
  <c r="A1426" i="4"/>
  <c r="A1427" i="4"/>
  <c r="A1428" i="4"/>
  <c r="A1429" i="4"/>
  <c r="A1430" i="4"/>
  <c r="A1431" i="4"/>
  <c r="A1432" i="4"/>
  <c r="A1433" i="4"/>
  <c r="A1434" i="4"/>
  <c r="A1435" i="4"/>
  <c r="A1436" i="4"/>
  <c r="A1437" i="4"/>
  <c r="A1438" i="4"/>
  <c r="A1439" i="4"/>
  <c r="A1440" i="4"/>
  <c r="A1441" i="4"/>
  <c r="A1442" i="4"/>
  <c r="A1443" i="4"/>
  <c r="A1444" i="4"/>
  <c r="A1445" i="4"/>
  <c r="A1446" i="4"/>
  <c r="A1447" i="4"/>
  <c r="A1448" i="4"/>
  <c r="A1449" i="4"/>
  <c r="A1450" i="4"/>
  <c r="A1451" i="4"/>
  <c r="A1452" i="4"/>
  <c r="A1453" i="4"/>
  <c r="A1454" i="4"/>
  <c r="A1455" i="4"/>
  <c r="A1456" i="4"/>
  <c r="A1457" i="4"/>
  <c r="A1458" i="4"/>
  <c r="A1459" i="4"/>
  <c r="A1460" i="4"/>
  <c r="A1461" i="4"/>
  <c r="A1462" i="4"/>
  <c r="A1463" i="4"/>
  <c r="A1464" i="4"/>
  <c r="A1465" i="4"/>
  <c r="A1466" i="4"/>
  <c r="A1467" i="4"/>
  <c r="A1468" i="4"/>
  <c r="A1469" i="4"/>
  <c r="A1470" i="4"/>
  <c r="A1471" i="4"/>
  <c r="A1472" i="4"/>
  <c r="A1473" i="4"/>
  <c r="A1474" i="4"/>
  <c r="A1475" i="4"/>
  <c r="A1476" i="4"/>
  <c r="A1477" i="4"/>
  <c r="A1478" i="4"/>
  <c r="A1479" i="4"/>
  <c r="A1480" i="4"/>
  <c r="A1481" i="4"/>
  <c r="A1482" i="4"/>
  <c r="A1483" i="4"/>
  <c r="A1484" i="4"/>
  <c r="A1485" i="4"/>
  <c r="A1486" i="4"/>
  <c r="A1487" i="4"/>
  <c r="A1488" i="4"/>
  <c r="A1489" i="4"/>
  <c r="A1490" i="4"/>
  <c r="A1491" i="4"/>
  <c r="A1492" i="4"/>
  <c r="A1493" i="4"/>
  <c r="A1494" i="4"/>
  <c r="A1495" i="4"/>
  <c r="A1496" i="4"/>
  <c r="A1497" i="4"/>
  <c r="A1498" i="4"/>
  <c r="A1499" i="4"/>
  <c r="A1500" i="4"/>
  <c r="A1501" i="4"/>
  <c r="A1502" i="4"/>
  <c r="A1503" i="4"/>
  <c r="A1504" i="4"/>
  <c r="A1505" i="4"/>
  <c r="A1506" i="4"/>
  <c r="A1507" i="4"/>
  <c r="A1508" i="4"/>
  <c r="A1509" i="4"/>
  <c r="A1510" i="4"/>
  <c r="A1511" i="4"/>
  <c r="A1512" i="4"/>
  <c r="A1513" i="4"/>
  <c r="A1514" i="4"/>
  <c r="A1515" i="4"/>
  <c r="A1516" i="4"/>
  <c r="A1517" i="4"/>
  <c r="A1518" i="4"/>
  <c r="A1519" i="4"/>
  <c r="A1520" i="4"/>
  <c r="A1521" i="4"/>
  <c r="A1522" i="4"/>
  <c r="A1523" i="4"/>
  <c r="A1524" i="4"/>
  <c r="A1525" i="4"/>
  <c r="A1526" i="4"/>
  <c r="A1527" i="4"/>
  <c r="A1528" i="4"/>
  <c r="A1529" i="4"/>
  <c r="A1530" i="4"/>
  <c r="A1531" i="4"/>
  <c r="A1532" i="4"/>
  <c r="A1533" i="4"/>
  <c r="A1534" i="4"/>
  <c r="A1535" i="4"/>
  <c r="A1536" i="4"/>
  <c r="A1537" i="4"/>
  <c r="A1538" i="4"/>
  <c r="A1539" i="4"/>
  <c r="A1540" i="4"/>
  <c r="A1541" i="4"/>
  <c r="A1542" i="4"/>
  <c r="A1543" i="4"/>
  <c r="A1544" i="4"/>
  <c r="A1545" i="4"/>
  <c r="A1546" i="4"/>
  <c r="A1547" i="4"/>
  <c r="A1548" i="4"/>
  <c r="A1549" i="4"/>
  <c r="A1550" i="4"/>
  <c r="A1551" i="4"/>
  <c r="A1552" i="4"/>
  <c r="A1553" i="4"/>
  <c r="A1554" i="4"/>
  <c r="A1555" i="4"/>
  <c r="A1556" i="4"/>
  <c r="A1557" i="4"/>
  <c r="A1558" i="4"/>
  <c r="A1559" i="4"/>
  <c r="A1560" i="4"/>
  <c r="A1561" i="4"/>
  <c r="A1562" i="4"/>
  <c r="A1563" i="4"/>
  <c r="A1564" i="4"/>
  <c r="A1565" i="4"/>
  <c r="A1566" i="4"/>
  <c r="A1567" i="4"/>
  <c r="A1568" i="4"/>
  <c r="A1569" i="4"/>
  <c r="A1570" i="4"/>
  <c r="A1571" i="4"/>
  <c r="A1572" i="4"/>
  <c r="A1573" i="4"/>
  <c r="A1574" i="4"/>
  <c r="A1575" i="4"/>
  <c r="A1576" i="4"/>
  <c r="A1577" i="4"/>
  <c r="A1578" i="4"/>
  <c r="A1579" i="4"/>
  <c r="A1580" i="4"/>
  <c r="A1581" i="4"/>
  <c r="A1582" i="4"/>
  <c r="A1583" i="4"/>
  <c r="A1584" i="4"/>
  <c r="A1585" i="4"/>
  <c r="A1586" i="4"/>
  <c r="A1587" i="4"/>
  <c r="A1588" i="4"/>
  <c r="A1589" i="4"/>
  <c r="A1590" i="4"/>
  <c r="A1591" i="4"/>
  <c r="A1592" i="4"/>
  <c r="A1593" i="4"/>
  <c r="A1594" i="4"/>
  <c r="A1595" i="4"/>
  <c r="A1596" i="4"/>
  <c r="A1597" i="4"/>
  <c r="A1598" i="4"/>
  <c r="A1599" i="4"/>
  <c r="A1600" i="4"/>
  <c r="A1601" i="4"/>
  <c r="A1602" i="4"/>
  <c r="A1603" i="4"/>
  <c r="A1604" i="4"/>
  <c r="A1605" i="4"/>
  <c r="A1606" i="4"/>
  <c r="A1607" i="4"/>
  <c r="A1608" i="4"/>
  <c r="A1609" i="4"/>
  <c r="A1610" i="4"/>
  <c r="A1611" i="4"/>
  <c r="A1612" i="4"/>
  <c r="A1613" i="4"/>
  <c r="A1614" i="4"/>
  <c r="A1615" i="4"/>
  <c r="A1616" i="4"/>
  <c r="A1617" i="4"/>
  <c r="A1618" i="4"/>
  <c r="A1619" i="4"/>
  <c r="A1620" i="4"/>
  <c r="A1621" i="4"/>
  <c r="A1622" i="4"/>
  <c r="A1623" i="4"/>
  <c r="A1624" i="4"/>
  <c r="A1625" i="4"/>
  <c r="A1626" i="4"/>
  <c r="A1627" i="4"/>
  <c r="A1628" i="4"/>
  <c r="A1629" i="4"/>
  <c r="A1630" i="4"/>
  <c r="A1631" i="4"/>
  <c r="A1632" i="4"/>
  <c r="A1633" i="4"/>
  <c r="A1634" i="4"/>
  <c r="A1635" i="4"/>
  <c r="A1636" i="4"/>
  <c r="A1637" i="4"/>
  <c r="A1638" i="4"/>
  <c r="A1639" i="4"/>
  <c r="A1640" i="4"/>
  <c r="A1641" i="4"/>
  <c r="A1642" i="4"/>
  <c r="A1643" i="4"/>
  <c r="A1644" i="4"/>
  <c r="A1645" i="4"/>
  <c r="A1646" i="4"/>
  <c r="A1647" i="4"/>
  <c r="A1648" i="4"/>
  <c r="A1649" i="4"/>
  <c r="A1650" i="4"/>
  <c r="A1651" i="4"/>
  <c r="A1652" i="4"/>
  <c r="A1653" i="4"/>
  <c r="A1654" i="4"/>
  <c r="A1655" i="4"/>
  <c r="A1656" i="4"/>
  <c r="A1657" i="4"/>
  <c r="A1658" i="4"/>
  <c r="A1659" i="4"/>
  <c r="A1660" i="4"/>
  <c r="A1661" i="4"/>
  <c r="A1662" i="4"/>
  <c r="A1663" i="4"/>
  <c r="A1664" i="4"/>
  <c r="A1665" i="4"/>
  <c r="A1666" i="4"/>
  <c r="A1667" i="4"/>
  <c r="A1668" i="4"/>
  <c r="A1669" i="4"/>
  <c r="A1670" i="4"/>
  <c r="A1671" i="4"/>
  <c r="A1672" i="4"/>
  <c r="A1673" i="4"/>
  <c r="A1674" i="4"/>
  <c r="A1675" i="4"/>
  <c r="A1676" i="4"/>
  <c r="A1677" i="4"/>
  <c r="A1678" i="4"/>
  <c r="A1679" i="4"/>
  <c r="A1680" i="4"/>
  <c r="A1681" i="4"/>
  <c r="A1682" i="4"/>
  <c r="A1683" i="4"/>
  <c r="A1684" i="4"/>
  <c r="A1685" i="4"/>
  <c r="A1686" i="4"/>
  <c r="A1687" i="4"/>
  <c r="A1688" i="4"/>
  <c r="A1689" i="4"/>
  <c r="A1690" i="4"/>
  <c r="A1691" i="4"/>
  <c r="A1692" i="4"/>
  <c r="A1693" i="4"/>
  <c r="A1694" i="4"/>
  <c r="A1695" i="4"/>
  <c r="A1696" i="4"/>
  <c r="A1697" i="4"/>
  <c r="A1698" i="4"/>
  <c r="A1699" i="4"/>
  <c r="A1700" i="4"/>
  <c r="A1701" i="4"/>
  <c r="A1702" i="4"/>
  <c r="A1703" i="4"/>
  <c r="A1704" i="4"/>
  <c r="A1705" i="4"/>
  <c r="A1706" i="4"/>
  <c r="A1707" i="4"/>
  <c r="A1708" i="4"/>
  <c r="A1709" i="4"/>
  <c r="A1710" i="4"/>
  <c r="A1711" i="4"/>
  <c r="A1712" i="4"/>
  <c r="A1713" i="4"/>
  <c r="A1714" i="4"/>
  <c r="A1715" i="4"/>
  <c r="A1716" i="4"/>
  <c r="A1717" i="4"/>
  <c r="A1718" i="4"/>
  <c r="A1719" i="4"/>
  <c r="A1720" i="4"/>
  <c r="A1721" i="4"/>
  <c r="A1722" i="4"/>
  <c r="A1723" i="4"/>
  <c r="A1724" i="4"/>
  <c r="A1725" i="4"/>
  <c r="A1726" i="4"/>
  <c r="A1727" i="4"/>
  <c r="A1728" i="4"/>
  <c r="A1729" i="4"/>
  <c r="A1730" i="4"/>
  <c r="A1731" i="4"/>
  <c r="A1732" i="4"/>
  <c r="A1733" i="4"/>
  <c r="A1734" i="4"/>
  <c r="A1735" i="4"/>
  <c r="A1736" i="4"/>
  <c r="A1737" i="4"/>
  <c r="A1738" i="4"/>
  <c r="A1739" i="4"/>
  <c r="A1740" i="4"/>
  <c r="A1741" i="4"/>
  <c r="A1742" i="4"/>
  <c r="A1743" i="4"/>
  <c r="A1744" i="4"/>
  <c r="A1745" i="4"/>
  <c r="A1746" i="4"/>
  <c r="A1747" i="4"/>
  <c r="A1748" i="4"/>
  <c r="A1749" i="4"/>
  <c r="A1750" i="4"/>
  <c r="A1751" i="4"/>
  <c r="A1752" i="4"/>
  <c r="A1753" i="4"/>
  <c r="A1754" i="4"/>
  <c r="A1755" i="4"/>
  <c r="A1756" i="4"/>
  <c r="A1757" i="4"/>
  <c r="A1758" i="4"/>
  <c r="A1759" i="4"/>
  <c r="A1760" i="4"/>
  <c r="A1761" i="4"/>
  <c r="A1762" i="4"/>
  <c r="A1763" i="4"/>
  <c r="A1764" i="4"/>
  <c r="A1765" i="4"/>
  <c r="A1766" i="4"/>
  <c r="A1767" i="4"/>
  <c r="A1768" i="4"/>
  <c r="A1769" i="4"/>
  <c r="A1770" i="4"/>
  <c r="A1771" i="4"/>
  <c r="A1772" i="4"/>
  <c r="A1773" i="4"/>
  <c r="A1774" i="4"/>
  <c r="A1775" i="4"/>
  <c r="A1776" i="4"/>
  <c r="A1777" i="4"/>
  <c r="A1778" i="4"/>
  <c r="A1779" i="4"/>
  <c r="A1780" i="4"/>
  <c r="A1781" i="4"/>
  <c r="A1782" i="4"/>
  <c r="A1783" i="4"/>
  <c r="A1784" i="4"/>
  <c r="A1785" i="4"/>
  <c r="A1786" i="4"/>
  <c r="A1787" i="4"/>
  <c r="A1788" i="4"/>
  <c r="A1789" i="4"/>
  <c r="A1790" i="4"/>
  <c r="A1791" i="4"/>
  <c r="A1792" i="4"/>
  <c r="A1793" i="4"/>
  <c r="A1794" i="4"/>
  <c r="A1795" i="4"/>
  <c r="A1796" i="4"/>
  <c r="A1797" i="4"/>
  <c r="A1798" i="4"/>
  <c r="A1799" i="4"/>
  <c r="A1800" i="4"/>
  <c r="A1801" i="4"/>
  <c r="A1802" i="4"/>
  <c r="A1803" i="4"/>
  <c r="A1804" i="4"/>
  <c r="A1805" i="4"/>
  <c r="A1806" i="4"/>
  <c r="A1807" i="4"/>
  <c r="A1808" i="4"/>
  <c r="A1809" i="4"/>
  <c r="A1810" i="4"/>
  <c r="A1811" i="4"/>
  <c r="A1812" i="4"/>
  <c r="A1813" i="4"/>
  <c r="A1814" i="4"/>
  <c r="A1815" i="4"/>
  <c r="A1816" i="4"/>
  <c r="A1817" i="4"/>
  <c r="A1818" i="4"/>
  <c r="A1819" i="4"/>
  <c r="A1820" i="4"/>
  <c r="A1821" i="4"/>
  <c r="A1822" i="4"/>
  <c r="A1823" i="4"/>
  <c r="A1824" i="4"/>
  <c r="A1825" i="4"/>
  <c r="A1826" i="4"/>
  <c r="A1827" i="4"/>
  <c r="A1828" i="4"/>
  <c r="A1829" i="4"/>
  <c r="A1830" i="4"/>
  <c r="A1831" i="4"/>
  <c r="A1832" i="4"/>
  <c r="A1833" i="4"/>
  <c r="A1834" i="4"/>
  <c r="A1835" i="4"/>
  <c r="A1836" i="4"/>
  <c r="A1837" i="4"/>
  <c r="A1838" i="4"/>
  <c r="A1839" i="4"/>
  <c r="A1840" i="4"/>
  <c r="A1841" i="4"/>
  <c r="A1842" i="4"/>
  <c r="A1843" i="4"/>
  <c r="A1844" i="4"/>
  <c r="A1845" i="4"/>
  <c r="A1846" i="4"/>
  <c r="A1847" i="4"/>
  <c r="A1848" i="4"/>
  <c r="A1849" i="4"/>
  <c r="A1850" i="4"/>
  <c r="A1851" i="4"/>
  <c r="A1852" i="4"/>
  <c r="A1853" i="4"/>
  <c r="A1854" i="4"/>
  <c r="A1855" i="4"/>
  <c r="A1856" i="4"/>
  <c r="A1857" i="4"/>
  <c r="A1858" i="4"/>
  <c r="A1859" i="4"/>
  <c r="A1860" i="4"/>
  <c r="A1861" i="4"/>
  <c r="A1862" i="4"/>
  <c r="A1863" i="4"/>
  <c r="A1864" i="4"/>
  <c r="A1865" i="4"/>
  <c r="A1866" i="4"/>
  <c r="A1867" i="4"/>
  <c r="A1868" i="4"/>
  <c r="A1869" i="4"/>
  <c r="A1870" i="4"/>
  <c r="A1871" i="4"/>
  <c r="A1872" i="4"/>
  <c r="A1873" i="4"/>
  <c r="A1874" i="4"/>
  <c r="A1875" i="4"/>
  <c r="A1876" i="4"/>
  <c r="A1877" i="4"/>
  <c r="A1878" i="4"/>
  <c r="A1879" i="4"/>
  <c r="A1880" i="4"/>
  <c r="A1881" i="4"/>
  <c r="A1882" i="4"/>
  <c r="A1883" i="4"/>
  <c r="A1884" i="4"/>
  <c r="A1885" i="4"/>
  <c r="A1886" i="4"/>
  <c r="A1887" i="4"/>
  <c r="A1888" i="4"/>
  <c r="A1889" i="4"/>
  <c r="A1890" i="4"/>
  <c r="A1891" i="4"/>
  <c r="A1892" i="4"/>
  <c r="A1893" i="4"/>
  <c r="A1894" i="4"/>
  <c r="A1895" i="4"/>
  <c r="A1896" i="4"/>
  <c r="A1897" i="4"/>
  <c r="A1898" i="4"/>
  <c r="A1899" i="4"/>
  <c r="A1900" i="4"/>
  <c r="A1901" i="4"/>
  <c r="A1902" i="4"/>
  <c r="A1903" i="4"/>
  <c r="A1904" i="4"/>
  <c r="A1905" i="4"/>
  <c r="A1906" i="4"/>
  <c r="A1907" i="4"/>
  <c r="A1908" i="4"/>
  <c r="A1909" i="4"/>
  <c r="A1910" i="4"/>
  <c r="A1911" i="4"/>
  <c r="A1912" i="4"/>
  <c r="A1913" i="4"/>
  <c r="A1914" i="4"/>
  <c r="A1915" i="4"/>
  <c r="A1916" i="4"/>
  <c r="A1917" i="4"/>
  <c r="A1918" i="4"/>
  <c r="A1919" i="4"/>
  <c r="A1920" i="4"/>
  <c r="A1921" i="4"/>
  <c r="A1922" i="4"/>
  <c r="A1923" i="4"/>
  <c r="A1924" i="4"/>
  <c r="A1925" i="4"/>
  <c r="A1926" i="4"/>
  <c r="A1927" i="4"/>
  <c r="A1928" i="4"/>
  <c r="A1929" i="4"/>
  <c r="A1930" i="4"/>
  <c r="A1931" i="4"/>
  <c r="A1932" i="4"/>
  <c r="A1933" i="4"/>
  <c r="A1934" i="4"/>
  <c r="A1935" i="4"/>
  <c r="A1936" i="4"/>
  <c r="A1937" i="4"/>
  <c r="A1938" i="4"/>
  <c r="A1939" i="4"/>
  <c r="A1940" i="4"/>
  <c r="A1941" i="4"/>
  <c r="A1942" i="4"/>
  <c r="A1943" i="4"/>
  <c r="A1944" i="4"/>
  <c r="A1945" i="4"/>
  <c r="A1946" i="4"/>
  <c r="A1947" i="4"/>
  <c r="A1948" i="4"/>
  <c r="A1949" i="4"/>
  <c r="A1950" i="4"/>
  <c r="A1951" i="4"/>
  <c r="A1952" i="4"/>
  <c r="A1953" i="4"/>
  <c r="A1954" i="4"/>
  <c r="A1955" i="4"/>
  <c r="A1956" i="4"/>
  <c r="A1957" i="4"/>
  <c r="A1958" i="4"/>
  <c r="A1959" i="4"/>
  <c r="A1960" i="4"/>
  <c r="A1961" i="4"/>
  <c r="A1962" i="4"/>
  <c r="A1963" i="4"/>
  <c r="A1964" i="4"/>
  <c r="A1965" i="4"/>
  <c r="A1966" i="4"/>
  <c r="A1967" i="4"/>
  <c r="A1968" i="4"/>
  <c r="A1969" i="4"/>
  <c r="A1970" i="4"/>
  <c r="A1971" i="4"/>
  <c r="A1972" i="4"/>
  <c r="A1973" i="4"/>
  <c r="A1974" i="4"/>
  <c r="A1975" i="4"/>
  <c r="A1976" i="4"/>
  <c r="A1977" i="4"/>
  <c r="A1978" i="4"/>
  <c r="A1979" i="4"/>
  <c r="A1980" i="4"/>
  <c r="A1981" i="4"/>
  <c r="A1982" i="4"/>
  <c r="A1983" i="4"/>
  <c r="A1984" i="4"/>
  <c r="A1985" i="4"/>
  <c r="A1986" i="4"/>
  <c r="A1987" i="4"/>
  <c r="A1988" i="4"/>
  <c r="A1989" i="4"/>
  <c r="A1990" i="4"/>
  <c r="A1991" i="4"/>
  <c r="A1992" i="4"/>
  <c r="A1993" i="4"/>
  <c r="A1994" i="4"/>
  <c r="A1995" i="4"/>
  <c r="A1996" i="4"/>
  <c r="A1997" i="4"/>
  <c r="A1998" i="4"/>
  <c r="A1999" i="4"/>
  <c r="A2000" i="4"/>
  <c r="A2001" i="4"/>
  <c r="A2002" i="4"/>
  <c r="A2003" i="4"/>
  <c r="A2004" i="4"/>
  <c r="A2005" i="4"/>
  <c r="A2006" i="4"/>
  <c r="A2007" i="4"/>
  <c r="A2008" i="4"/>
  <c r="A2009" i="4"/>
  <c r="A2010" i="4"/>
  <c r="A2011" i="4"/>
  <c r="A2012" i="4"/>
  <c r="A2013" i="4"/>
  <c r="A2014" i="4"/>
  <c r="A2015" i="4"/>
  <c r="A2016" i="4"/>
  <c r="A2017" i="4"/>
  <c r="A2018" i="4"/>
  <c r="A2019" i="4"/>
  <c r="A2020" i="4"/>
  <c r="A2021" i="4"/>
  <c r="A2022" i="4"/>
  <c r="A2023" i="4"/>
  <c r="A2024" i="4"/>
  <c r="A2025" i="4"/>
  <c r="A2026" i="4"/>
  <c r="A2027" i="4"/>
  <c r="A2028" i="4"/>
  <c r="A2029" i="4"/>
  <c r="A2030" i="4"/>
  <c r="A2031" i="4"/>
  <c r="A2032" i="4"/>
  <c r="A2033" i="4"/>
  <c r="A2034" i="4"/>
  <c r="A2035" i="4"/>
  <c r="A2036" i="4"/>
  <c r="A2037" i="4"/>
  <c r="A2038" i="4"/>
  <c r="A2039" i="4"/>
  <c r="A2040" i="4"/>
  <c r="A2041" i="4"/>
  <c r="A2042" i="4"/>
  <c r="A2043" i="4"/>
  <c r="A2044" i="4"/>
  <c r="A2045" i="4"/>
  <c r="A2046" i="4"/>
  <c r="A2047" i="4"/>
  <c r="A2048" i="4"/>
  <c r="A2049" i="4"/>
  <c r="A2050" i="4"/>
  <c r="A2051" i="4"/>
  <c r="A2052" i="4"/>
  <c r="A2053" i="4"/>
  <c r="A2054" i="4"/>
  <c r="A2055" i="4"/>
  <c r="A2056" i="4"/>
  <c r="A2057" i="4"/>
  <c r="A2058" i="4"/>
  <c r="A2059" i="4"/>
  <c r="A2060" i="4"/>
  <c r="A2061" i="4"/>
  <c r="A2062" i="4"/>
  <c r="A2063" i="4"/>
  <c r="A2064" i="4"/>
  <c r="A2065" i="4"/>
  <c r="A2066" i="4"/>
  <c r="A2067" i="4"/>
  <c r="A2068" i="4"/>
  <c r="A2069" i="4"/>
  <c r="A2070" i="4"/>
  <c r="A2071" i="4"/>
  <c r="A2072" i="4"/>
  <c r="A2073" i="4"/>
  <c r="A2074" i="4"/>
  <c r="A2075" i="4"/>
  <c r="A2076" i="4"/>
  <c r="A2077" i="4"/>
  <c r="A2078" i="4"/>
  <c r="A2079" i="4"/>
  <c r="A2080" i="4"/>
  <c r="A2081" i="4"/>
  <c r="A2082" i="4"/>
  <c r="A2083" i="4"/>
  <c r="A2084" i="4"/>
  <c r="A2085" i="4"/>
  <c r="A2086" i="4"/>
  <c r="A2087" i="4"/>
  <c r="A2088" i="4"/>
  <c r="A2089" i="4"/>
  <c r="A2090" i="4"/>
  <c r="A2091" i="4"/>
  <c r="A2092" i="4"/>
  <c r="A2093" i="4"/>
  <c r="A2094" i="4"/>
  <c r="A2095" i="4"/>
  <c r="A2096" i="4"/>
  <c r="A2097" i="4"/>
  <c r="A2098" i="4"/>
  <c r="A2099" i="4"/>
  <c r="A2100" i="4"/>
  <c r="A2101" i="4"/>
  <c r="A2102" i="4"/>
  <c r="A2103" i="4"/>
  <c r="A2104" i="4"/>
  <c r="A2105" i="4"/>
  <c r="A2106" i="4"/>
  <c r="A2107" i="4"/>
  <c r="A2108" i="4"/>
  <c r="A2109" i="4"/>
  <c r="A2110" i="4"/>
  <c r="A2111" i="4"/>
  <c r="A2112" i="4"/>
  <c r="A2113" i="4"/>
  <c r="A2114" i="4"/>
  <c r="A2115" i="4"/>
  <c r="A2116" i="4"/>
  <c r="A2117" i="4"/>
  <c r="A2118" i="4"/>
  <c r="A2119" i="4"/>
  <c r="A2120" i="4"/>
  <c r="A2121" i="4"/>
  <c r="A2122" i="4"/>
  <c r="A2123" i="4"/>
  <c r="A2124" i="4"/>
  <c r="A2125" i="4"/>
  <c r="A2126" i="4"/>
  <c r="A2127" i="4"/>
  <c r="A2128" i="4"/>
  <c r="A2129" i="4"/>
  <c r="A2130" i="4"/>
  <c r="A2131" i="4"/>
  <c r="A2132" i="4"/>
  <c r="A2133" i="4"/>
  <c r="A2134" i="4"/>
  <c r="A2135" i="4"/>
  <c r="A2136" i="4"/>
  <c r="A2137" i="4"/>
  <c r="A2138" i="4"/>
  <c r="A2139" i="4"/>
  <c r="A2140" i="4"/>
  <c r="A2141" i="4"/>
  <c r="A2142" i="4"/>
  <c r="A2143" i="4"/>
  <c r="A2144" i="4"/>
  <c r="A2145" i="4"/>
  <c r="A2146" i="4"/>
  <c r="A2147" i="4"/>
  <c r="A2148" i="4"/>
  <c r="A2149" i="4"/>
  <c r="A2150" i="4"/>
  <c r="A2151" i="4"/>
  <c r="A2152" i="4"/>
  <c r="A2153" i="4"/>
  <c r="A2154" i="4"/>
  <c r="A2155" i="4"/>
  <c r="A2156" i="4"/>
  <c r="A2157" i="4"/>
  <c r="A2158" i="4"/>
  <c r="A2159" i="4"/>
  <c r="A2160" i="4"/>
  <c r="A2161" i="4"/>
  <c r="A2162" i="4"/>
  <c r="A2163" i="4"/>
  <c r="A2164" i="4"/>
  <c r="A2165" i="4"/>
  <c r="A2166" i="4"/>
  <c r="A2167" i="4"/>
  <c r="A2168" i="4"/>
  <c r="A2169" i="4"/>
  <c r="A2170" i="4"/>
  <c r="A2171" i="4"/>
  <c r="A2172" i="4"/>
  <c r="A2173" i="4"/>
  <c r="A2174" i="4"/>
  <c r="A2175" i="4"/>
  <c r="A2176" i="4"/>
  <c r="A2177" i="4"/>
  <c r="A2178" i="4"/>
  <c r="A2179" i="4"/>
  <c r="A2180" i="4"/>
  <c r="A2181" i="4"/>
  <c r="A2182" i="4"/>
  <c r="A2183" i="4"/>
  <c r="A2184" i="4"/>
  <c r="A2185" i="4"/>
  <c r="A2186" i="4"/>
  <c r="A2187" i="4"/>
  <c r="A2188" i="4"/>
  <c r="A2189" i="4"/>
  <c r="A2190" i="4"/>
  <c r="A2191" i="4"/>
  <c r="A2192" i="4"/>
  <c r="A2193" i="4"/>
  <c r="A2194" i="4"/>
  <c r="A2195" i="4"/>
  <c r="A2196" i="4"/>
  <c r="A2197" i="4"/>
  <c r="A2198" i="4"/>
  <c r="A2199" i="4"/>
  <c r="A2200" i="4"/>
  <c r="A2201" i="4"/>
  <c r="A2202" i="4"/>
  <c r="A2203" i="4"/>
  <c r="A2204" i="4"/>
  <c r="A2205" i="4"/>
  <c r="A2206" i="4"/>
  <c r="A2207" i="4"/>
  <c r="A2208" i="4"/>
  <c r="A2209" i="4"/>
  <c r="A2210" i="4"/>
  <c r="A2211" i="4"/>
  <c r="A2212" i="4"/>
  <c r="A2213" i="4"/>
  <c r="A2214" i="4"/>
  <c r="A2215" i="4"/>
  <c r="A2216" i="4"/>
  <c r="A2217" i="4"/>
  <c r="A2218" i="4"/>
  <c r="A2219" i="4"/>
  <c r="A2220" i="4"/>
  <c r="A2221" i="4"/>
  <c r="A2222" i="4"/>
  <c r="A2223" i="4"/>
  <c r="A2224" i="4"/>
  <c r="A2225" i="4"/>
  <c r="A2226" i="4"/>
  <c r="A2227" i="4"/>
  <c r="A2228" i="4"/>
  <c r="A2229" i="4"/>
  <c r="A2230" i="4"/>
  <c r="A2231" i="4"/>
  <c r="A2232" i="4"/>
  <c r="A2233" i="4"/>
  <c r="A2234" i="4"/>
  <c r="A2235" i="4"/>
  <c r="A2236" i="4"/>
  <c r="A2237" i="4"/>
  <c r="A2238" i="4"/>
  <c r="A2239" i="4"/>
  <c r="A2240" i="4"/>
  <c r="A2241" i="4"/>
  <c r="A2242" i="4"/>
  <c r="A2243" i="4"/>
  <c r="A2244" i="4"/>
  <c r="A2245" i="4"/>
  <c r="A2246" i="4"/>
  <c r="A2247" i="4"/>
  <c r="A2248" i="4"/>
  <c r="A2249" i="4"/>
  <c r="A2250" i="4"/>
  <c r="A2251" i="4"/>
  <c r="A2252" i="4"/>
  <c r="A2253" i="4"/>
  <c r="A2254" i="4"/>
  <c r="A2255" i="4"/>
  <c r="A2256" i="4"/>
  <c r="A2257" i="4"/>
  <c r="A2258" i="4"/>
  <c r="A2259" i="4"/>
  <c r="A2260" i="4"/>
  <c r="A2261" i="4"/>
  <c r="A2262" i="4"/>
  <c r="A2263" i="4"/>
  <c r="A2264" i="4"/>
  <c r="A2265" i="4"/>
  <c r="A2266" i="4"/>
  <c r="A2267" i="4"/>
  <c r="A2268" i="4"/>
  <c r="A2269" i="4"/>
  <c r="A2270" i="4"/>
  <c r="A2271" i="4"/>
  <c r="A2272" i="4"/>
  <c r="A2273" i="4"/>
  <c r="A2274" i="4"/>
  <c r="A2275" i="4"/>
  <c r="A2276" i="4"/>
  <c r="A2277" i="4"/>
  <c r="A2278" i="4"/>
  <c r="A2279" i="4"/>
  <c r="A2280" i="4"/>
  <c r="A2281" i="4"/>
  <c r="A2282" i="4"/>
  <c r="A2283" i="4"/>
  <c r="A2284" i="4"/>
  <c r="A2285" i="4"/>
  <c r="A2286" i="4"/>
  <c r="A2287" i="4"/>
  <c r="A2288" i="4"/>
  <c r="A2289" i="4"/>
  <c r="A2290" i="4"/>
  <c r="A2291" i="4"/>
  <c r="A2292" i="4"/>
  <c r="A2293" i="4"/>
  <c r="A2294" i="4"/>
  <c r="A2295" i="4"/>
  <c r="A2296" i="4"/>
  <c r="A2297" i="4"/>
  <c r="A2298" i="4"/>
  <c r="A2299" i="4"/>
  <c r="A2300" i="4"/>
  <c r="A2301" i="4"/>
  <c r="A2302" i="4"/>
  <c r="A2303" i="4"/>
  <c r="A2304" i="4"/>
  <c r="A2305" i="4"/>
  <c r="A2306" i="4"/>
  <c r="A2307" i="4"/>
  <c r="A2308" i="4"/>
  <c r="A2309" i="4"/>
  <c r="A2310" i="4"/>
  <c r="A2311" i="4"/>
  <c r="A2312" i="4"/>
  <c r="A2313" i="4"/>
  <c r="A2314" i="4"/>
  <c r="A2315" i="4"/>
  <c r="A2316" i="4"/>
  <c r="A2317" i="4"/>
  <c r="A2318" i="4"/>
  <c r="A2319" i="4"/>
  <c r="A2320" i="4"/>
  <c r="A2321" i="4"/>
  <c r="A2322" i="4"/>
  <c r="A2323" i="4"/>
  <c r="A2324" i="4"/>
  <c r="A2325" i="4"/>
  <c r="A2326" i="4"/>
  <c r="A2327" i="4"/>
  <c r="A2328" i="4"/>
  <c r="A2329" i="4"/>
  <c r="A2330" i="4"/>
  <c r="A2331" i="4"/>
  <c r="A2332" i="4"/>
  <c r="A2333" i="4"/>
  <c r="A2334" i="4"/>
  <c r="A2335" i="4"/>
  <c r="A2336" i="4"/>
  <c r="A2337" i="4"/>
  <c r="A2338" i="4"/>
  <c r="A2339" i="4"/>
  <c r="A2340" i="4"/>
  <c r="A2341" i="4"/>
  <c r="A2342" i="4"/>
  <c r="A2343" i="4"/>
  <c r="A2344" i="4"/>
  <c r="A2345" i="4"/>
  <c r="A2346" i="4"/>
  <c r="A2347" i="4"/>
  <c r="A2348" i="4"/>
  <c r="A2349" i="4"/>
  <c r="A2350" i="4"/>
  <c r="A2351" i="4"/>
  <c r="A2352" i="4"/>
  <c r="A2353" i="4"/>
  <c r="A2354" i="4"/>
  <c r="A2355" i="4"/>
  <c r="A2356" i="4"/>
  <c r="A2357" i="4"/>
  <c r="A2358" i="4"/>
  <c r="A2359" i="4"/>
  <c r="A2360" i="4"/>
  <c r="A2361" i="4"/>
  <c r="A2362" i="4"/>
  <c r="A2363" i="4"/>
  <c r="A2364" i="4"/>
  <c r="A2365" i="4"/>
  <c r="A2366" i="4"/>
  <c r="A2367" i="4"/>
  <c r="A2368" i="4"/>
  <c r="A2369" i="4"/>
  <c r="A2370" i="4"/>
  <c r="A2371" i="4"/>
  <c r="A2372" i="4"/>
  <c r="A2373" i="4"/>
  <c r="A2374" i="4"/>
  <c r="A2375" i="4"/>
  <c r="A2376" i="4"/>
  <c r="A2377" i="4"/>
  <c r="A2378" i="4"/>
  <c r="A2379" i="4"/>
  <c r="A2380" i="4"/>
  <c r="A2381" i="4"/>
  <c r="A2382" i="4"/>
  <c r="A2383" i="4"/>
  <c r="A2384" i="4"/>
  <c r="A2385" i="4"/>
  <c r="A2386" i="4"/>
  <c r="A2387" i="4"/>
  <c r="A2388" i="4"/>
  <c r="A2389" i="4"/>
  <c r="A2390" i="4"/>
  <c r="A2391" i="4"/>
  <c r="A2392" i="4"/>
  <c r="A2393" i="4"/>
  <c r="A2394" i="4"/>
  <c r="A2395" i="4"/>
  <c r="A2396" i="4"/>
  <c r="A2397" i="4"/>
  <c r="A2398" i="4"/>
  <c r="A2399" i="4"/>
  <c r="A2400" i="4"/>
  <c r="A2401" i="4"/>
  <c r="A2402" i="4"/>
  <c r="A2403" i="4"/>
  <c r="A2404" i="4"/>
  <c r="A2405" i="4"/>
  <c r="A2406" i="4"/>
  <c r="A2407" i="4"/>
  <c r="A2408" i="4"/>
  <c r="A2409" i="4"/>
  <c r="A2410" i="4"/>
  <c r="A2411" i="4"/>
  <c r="A2412" i="4"/>
  <c r="A2413" i="4"/>
  <c r="A2414" i="4"/>
  <c r="A2415" i="4"/>
  <c r="A2416" i="4"/>
  <c r="A2417" i="4"/>
  <c r="A2418" i="4"/>
  <c r="A2419" i="4"/>
  <c r="A2420" i="4"/>
  <c r="A2421" i="4"/>
  <c r="A2422" i="4"/>
  <c r="A2423" i="4"/>
  <c r="A2424" i="4"/>
  <c r="A2425" i="4"/>
  <c r="A2426" i="4"/>
  <c r="A2427" i="4"/>
  <c r="A2428" i="4"/>
  <c r="A2429" i="4"/>
  <c r="A2430" i="4"/>
  <c r="A2431" i="4"/>
  <c r="A2432" i="4"/>
  <c r="A2433" i="4"/>
  <c r="A2434" i="4"/>
  <c r="A2435" i="4"/>
  <c r="A2436" i="4"/>
  <c r="A2437" i="4"/>
  <c r="A2438" i="4"/>
  <c r="A2439" i="4"/>
  <c r="A2440" i="4"/>
  <c r="A2441" i="4"/>
  <c r="A2442" i="4"/>
  <c r="A2443" i="4"/>
  <c r="A2444" i="4"/>
  <c r="A2445" i="4"/>
  <c r="A2446" i="4"/>
  <c r="A2447" i="4"/>
  <c r="A2448" i="4"/>
  <c r="A2449" i="4"/>
  <c r="A2450" i="4"/>
  <c r="A2451" i="4"/>
  <c r="A2452" i="4"/>
  <c r="A2453" i="4"/>
  <c r="A2454" i="4"/>
  <c r="A2455" i="4"/>
  <c r="A2456" i="4"/>
  <c r="A2457" i="4"/>
  <c r="A2458" i="4"/>
  <c r="A2459" i="4"/>
  <c r="A2460" i="4"/>
  <c r="A2461" i="4"/>
  <c r="A2462" i="4"/>
  <c r="A2463" i="4"/>
  <c r="A2464" i="4"/>
  <c r="A2465" i="4"/>
  <c r="A2466" i="4"/>
  <c r="A2467" i="4"/>
  <c r="A2468" i="4"/>
  <c r="A2469" i="4"/>
  <c r="A2470" i="4"/>
  <c r="A2471" i="4"/>
  <c r="A2472" i="4"/>
  <c r="A2473" i="4"/>
  <c r="A2474" i="4"/>
  <c r="A2475" i="4"/>
  <c r="A2476" i="4"/>
  <c r="A2477" i="4"/>
  <c r="A2478" i="4"/>
  <c r="A2479" i="4"/>
  <c r="A2480" i="4"/>
  <c r="A2481" i="4"/>
  <c r="A2482" i="4"/>
  <c r="A2483" i="4"/>
  <c r="A2484" i="4"/>
  <c r="A2485" i="4"/>
  <c r="A2486" i="4"/>
  <c r="A2487" i="4"/>
  <c r="A2488" i="4"/>
  <c r="A2489" i="4"/>
  <c r="A2490" i="4"/>
  <c r="A2491" i="4"/>
  <c r="A2492" i="4"/>
  <c r="A2493" i="4"/>
  <c r="A2494" i="4"/>
  <c r="A2495" i="4"/>
  <c r="A2496" i="4"/>
  <c r="A2497" i="4"/>
  <c r="A2498" i="4"/>
  <c r="A2499" i="4"/>
  <c r="A2500" i="4"/>
  <c r="A2501" i="4"/>
  <c r="A2502" i="4"/>
  <c r="A2503" i="4"/>
  <c r="A2504" i="4"/>
  <c r="A2505" i="4"/>
  <c r="A2506" i="4"/>
  <c r="A2507" i="4"/>
  <c r="A2508" i="4"/>
  <c r="A2509" i="4"/>
  <c r="A2510" i="4"/>
  <c r="A2511" i="4"/>
  <c r="A2512" i="4"/>
  <c r="A2513" i="4"/>
  <c r="A2514" i="4"/>
  <c r="A2515" i="4"/>
  <c r="A2516" i="4"/>
  <c r="A2517" i="4"/>
  <c r="A2518" i="4"/>
  <c r="A2519" i="4"/>
  <c r="A2520" i="4"/>
  <c r="A2521" i="4"/>
  <c r="A2522" i="4"/>
  <c r="A2523" i="4"/>
  <c r="A2524" i="4"/>
  <c r="A2525" i="4"/>
  <c r="A2526" i="4"/>
  <c r="A2527" i="4"/>
  <c r="A2528" i="4"/>
  <c r="A2529" i="4"/>
  <c r="A2530" i="4"/>
  <c r="A2531" i="4"/>
  <c r="A2532" i="4"/>
  <c r="A2533" i="4"/>
  <c r="A2534" i="4"/>
  <c r="A2535" i="4"/>
  <c r="A2536" i="4"/>
  <c r="A2537" i="4"/>
  <c r="A2538" i="4"/>
  <c r="A2539" i="4"/>
  <c r="A2540" i="4"/>
  <c r="A2541" i="4"/>
  <c r="A2542" i="4"/>
  <c r="A2543" i="4"/>
  <c r="A2544" i="4"/>
  <c r="A2545" i="4"/>
  <c r="A2546" i="4"/>
  <c r="A2547" i="4"/>
  <c r="A2548" i="4"/>
  <c r="A2549" i="4"/>
  <c r="A2550" i="4"/>
  <c r="A2551" i="4"/>
  <c r="A2552" i="4"/>
  <c r="A2553" i="4"/>
  <c r="A2554" i="4"/>
  <c r="A2555" i="4"/>
  <c r="A2556" i="4"/>
  <c r="A2557" i="4"/>
  <c r="A2558" i="4"/>
  <c r="A2559" i="4"/>
  <c r="A2560" i="4"/>
  <c r="A2561" i="4"/>
  <c r="A2562" i="4"/>
  <c r="A2563" i="4"/>
  <c r="A2564" i="4"/>
  <c r="A2565" i="4"/>
  <c r="A2566" i="4"/>
  <c r="A2567" i="4"/>
  <c r="A2568" i="4"/>
  <c r="A2569" i="4"/>
  <c r="A2570" i="4"/>
  <c r="A2571" i="4"/>
  <c r="A2572" i="4"/>
  <c r="A2573" i="4"/>
  <c r="A2574" i="4"/>
  <c r="A2575" i="4"/>
  <c r="A2576" i="4"/>
  <c r="A2577" i="4"/>
  <c r="A2578" i="4"/>
  <c r="A2579" i="4"/>
  <c r="A2580" i="4"/>
  <c r="A2581" i="4"/>
  <c r="A2582" i="4"/>
  <c r="A2583" i="4"/>
  <c r="A2584" i="4"/>
  <c r="A2585" i="4"/>
  <c r="A2586" i="4"/>
  <c r="A2587" i="4"/>
  <c r="A2588" i="4"/>
  <c r="A2589" i="4"/>
  <c r="A2590" i="4"/>
  <c r="A2591" i="4"/>
  <c r="A2592" i="4"/>
  <c r="A2593" i="4"/>
  <c r="A2594" i="4"/>
  <c r="A2595" i="4"/>
  <c r="A2596" i="4"/>
  <c r="A2597" i="4"/>
  <c r="A2598" i="4"/>
  <c r="A2599" i="4"/>
  <c r="A2600" i="4"/>
  <c r="A2601" i="4"/>
  <c r="A2602" i="4"/>
  <c r="A2603" i="4"/>
  <c r="A2604" i="4"/>
  <c r="A2605" i="4"/>
  <c r="A2606" i="4"/>
  <c r="A2607" i="4"/>
  <c r="A2608" i="4"/>
  <c r="A2609" i="4"/>
  <c r="A2610" i="4"/>
  <c r="A2611" i="4"/>
  <c r="A2612" i="4"/>
  <c r="A2613" i="4"/>
  <c r="A2614" i="4"/>
  <c r="A2615" i="4"/>
  <c r="A2616" i="4"/>
  <c r="A2617" i="4"/>
  <c r="A2618" i="4"/>
  <c r="A2619" i="4"/>
  <c r="A2620" i="4"/>
  <c r="A2621" i="4"/>
  <c r="A2622" i="4"/>
  <c r="A2623" i="4"/>
  <c r="A2624" i="4"/>
  <c r="A2625" i="4"/>
  <c r="A2626" i="4"/>
  <c r="A2627" i="4"/>
  <c r="A2628" i="4"/>
  <c r="A2629" i="4"/>
  <c r="A2630" i="4"/>
  <c r="A2631" i="4"/>
  <c r="A2632" i="4"/>
  <c r="A2633" i="4"/>
  <c r="A2634" i="4"/>
  <c r="A2635" i="4"/>
  <c r="A2636" i="4"/>
  <c r="A2637" i="4"/>
  <c r="A2638" i="4"/>
  <c r="A2639" i="4"/>
  <c r="A2640" i="4"/>
  <c r="A2641" i="4"/>
  <c r="A2642" i="4"/>
  <c r="A2643" i="4"/>
  <c r="A2644" i="4"/>
  <c r="A2645" i="4"/>
  <c r="A2646" i="4"/>
  <c r="A2647" i="4"/>
  <c r="A2648" i="4"/>
  <c r="A2649" i="4"/>
  <c r="A2650" i="4"/>
  <c r="A2651" i="4"/>
  <c r="A2652" i="4"/>
  <c r="A2653" i="4"/>
  <c r="A2654" i="4"/>
  <c r="A2655" i="4"/>
  <c r="A2656" i="4"/>
  <c r="A2657" i="4"/>
  <c r="A2658" i="4"/>
  <c r="A2659" i="4"/>
  <c r="A2660" i="4"/>
  <c r="A2661" i="4"/>
  <c r="A2662" i="4"/>
  <c r="A2663" i="4"/>
  <c r="A2664" i="4"/>
  <c r="A2665" i="4"/>
  <c r="A2666" i="4"/>
  <c r="A2667" i="4"/>
  <c r="A2668" i="4"/>
  <c r="A2669" i="4"/>
  <c r="A2670" i="4"/>
  <c r="A2671" i="4"/>
  <c r="A2672" i="4"/>
  <c r="A2673" i="4"/>
  <c r="A2674" i="4"/>
  <c r="A2675" i="4"/>
  <c r="A2676" i="4"/>
  <c r="A2677" i="4"/>
  <c r="A2678" i="4"/>
  <c r="A2679" i="4"/>
  <c r="A2680" i="4"/>
  <c r="A2681" i="4"/>
  <c r="A2682" i="4"/>
  <c r="A2683" i="4"/>
  <c r="A2684" i="4"/>
  <c r="A2685" i="4"/>
  <c r="A2686" i="4"/>
  <c r="A2687" i="4"/>
  <c r="A2688" i="4"/>
  <c r="A2689" i="4"/>
  <c r="A2690" i="4"/>
  <c r="A2691" i="4"/>
  <c r="A2692" i="4"/>
  <c r="A2693" i="4"/>
  <c r="A2694" i="4"/>
  <c r="A2695" i="4"/>
  <c r="A2696" i="4"/>
  <c r="A2697" i="4"/>
  <c r="A2698" i="4"/>
  <c r="A2699" i="4"/>
  <c r="A2700" i="4"/>
  <c r="A2701" i="4"/>
  <c r="A2702" i="4"/>
  <c r="A2703" i="4"/>
  <c r="A2704" i="4"/>
  <c r="A2705" i="4"/>
  <c r="A2706" i="4"/>
  <c r="A2707" i="4"/>
  <c r="A2708" i="4"/>
  <c r="A2709" i="4"/>
  <c r="A2710" i="4"/>
  <c r="A2711" i="4"/>
  <c r="A2712" i="4"/>
  <c r="A2713" i="4"/>
  <c r="A2714" i="4"/>
  <c r="A2715" i="4"/>
  <c r="A2716" i="4"/>
  <c r="A2717" i="4"/>
  <c r="A2718" i="4"/>
  <c r="A2719" i="4"/>
  <c r="A2720" i="4"/>
  <c r="A2721" i="4"/>
  <c r="A2722" i="4"/>
  <c r="A2723" i="4"/>
  <c r="A2724" i="4"/>
  <c r="A2725" i="4"/>
  <c r="A2726" i="4"/>
  <c r="A2727" i="4"/>
  <c r="A2728" i="4"/>
  <c r="A2729" i="4"/>
  <c r="A2730" i="4"/>
  <c r="A2731" i="4"/>
  <c r="A2732" i="4"/>
  <c r="A2733" i="4"/>
  <c r="A2734" i="4"/>
  <c r="A2735" i="4"/>
  <c r="A2736" i="4"/>
  <c r="A2737" i="4"/>
  <c r="A2738" i="4"/>
  <c r="A2739" i="4"/>
  <c r="A2740" i="4"/>
  <c r="A2741" i="4"/>
  <c r="A2742" i="4"/>
  <c r="A2743" i="4"/>
  <c r="A2744" i="4"/>
  <c r="A2745" i="4"/>
  <c r="A2746" i="4"/>
  <c r="A2747" i="4"/>
  <c r="A2748" i="4"/>
  <c r="A2749" i="4"/>
  <c r="A2750" i="4"/>
  <c r="A2751" i="4"/>
  <c r="A2752" i="4"/>
  <c r="A2753" i="4"/>
  <c r="A2754" i="4"/>
  <c r="A2755" i="4"/>
  <c r="A2756" i="4"/>
  <c r="A2757" i="4"/>
  <c r="A2758" i="4"/>
  <c r="A2759" i="4"/>
  <c r="A2760" i="4"/>
  <c r="A2761" i="4"/>
  <c r="A2762" i="4"/>
  <c r="A2763" i="4"/>
  <c r="A2764" i="4"/>
  <c r="A2765" i="4"/>
  <c r="A2766" i="4"/>
  <c r="A2767" i="4"/>
  <c r="A2768" i="4"/>
  <c r="A2769" i="4"/>
  <c r="A2770" i="4"/>
  <c r="A2771" i="4"/>
  <c r="A2772" i="4"/>
  <c r="A2773" i="4"/>
  <c r="A2774" i="4"/>
  <c r="A2775" i="4"/>
  <c r="A2776" i="4"/>
  <c r="A2777" i="4"/>
  <c r="A2778" i="4"/>
  <c r="A2779" i="4"/>
  <c r="A2780" i="4"/>
  <c r="A2781" i="4"/>
  <c r="A2782" i="4"/>
  <c r="A2783" i="4"/>
  <c r="A2784" i="4"/>
  <c r="A2785" i="4"/>
  <c r="A2786" i="4"/>
  <c r="A2787" i="4"/>
  <c r="A2788" i="4"/>
  <c r="A2789" i="4"/>
  <c r="A2790" i="4"/>
  <c r="A2791" i="4"/>
  <c r="A2792" i="4"/>
  <c r="A2793" i="4"/>
  <c r="A2794" i="4"/>
  <c r="A2795" i="4"/>
  <c r="A2796" i="4"/>
  <c r="A2797" i="4"/>
  <c r="A2798" i="4"/>
  <c r="A2799" i="4"/>
  <c r="A2800" i="4"/>
  <c r="A2801" i="4"/>
  <c r="A2802" i="4"/>
  <c r="A2803" i="4"/>
  <c r="A2804" i="4"/>
  <c r="A2805" i="4"/>
  <c r="A2806" i="4"/>
  <c r="A2807" i="4"/>
  <c r="A2808" i="4"/>
  <c r="A2809" i="4"/>
  <c r="A2810" i="4"/>
  <c r="A2811" i="4"/>
  <c r="A2812" i="4"/>
  <c r="A2813" i="4"/>
  <c r="A2814" i="4"/>
  <c r="A2815" i="4"/>
  <c r="A2816" i="4"/>
  <c r="A2817" i="4"/>
  <c r="A2818" i="4"/>
  <c r="A2819" i="4"/>
  <c r="A2820" i="4"/>
  <c r="A2821" i="4"/>
  <c r="A2822" i="4"/>
  <c r="A2823" i="4"/>
  <c r="A2824" i="4"/>
  <c r="A2825" i="4"/>
  <c r="A2826" i="4"/>
  <c r="A2827" i="4"/>
  <c r="A2828" i="4"/>
  <c r="A2829" i="4"/>
  <c r="A2830" i="4"/>
  <c r="A2831" i="4"/>
  <c r="A2832" i="4"/>
  <c r="A2833" i="4"/>
  <c r="A2834" i="4"/>
  <c r="A2835" i="4"/>
  <c r="A2836" i="4"/>
  <c r="A2837" i="4"/>
  <c r="A2838" i="4"/>
  <c r="A2839" i="4"/>
  <c r="A2840" i="4"/>
  <c r="A2841" i="4"/>
  <c r="A2842" i="4"/>
  <c r="A2843" i="4"/>
  <c r="A2844" i="4"/>
  <c r="A2845" i="4"/>
  <c r="A2846" i="4"/>
  <c r="A2847" i="4"/>
  <c r="A2848" i="4"/>
  <c r="A2849" i="4"/>
  <c r="A2850" i="4"/>
  <c r="A2851" i="4"/>
  <c r="A2852" i="4"/>
  <c r="A2853" i="4"/>
  <c r="A2854" i="4"/>
  <c r="A2855" i="4"/>
  <c r="A2856" i="4"/>
  <c r="A2857" i="4"/>
  <c r="A2858" i="4"/>
  <c r="A2859" i="4"/>
  <c r="A2860" i="4"/>
  <c r="A2861" i="4"/>
  <c r="A2862" i="4"/>
  <c r="A2863" i="4"/>
  <c r="A2864" i="4"/>
  <c r="A2865" i="4"/>
  <c r="A2866" i="4"/>
  <c r="A2867" i="4"/>
  <c r="A2868" i="4"/>
  <c r="A2869" i="4"/>
  <c r="A2870" i="4"/>
  <c r="A2871" i="4"/>
  <c r="A2872" i="4"/>
  <c r="A2873" i="4"/>
  <c r="A2874" i="4"/>
  <c r="A2875" i="4"/>
  <c r="A2876" i="4"/>
  <c r="A2877" i="4"/>
  <c r="A2878" i="4"/>
  <c r="A2879" i="4"/>
  <c r="A2880" i="4"/>
  <c r="A2881" i="4"/>
  <c r="A2882" i="4"/>
  <c r="A2883" i="4"/>
  <c r="A2884" i="4"/>
  <c r="A2885" i="4"/>
  <c r="A2886" i="4"/>
  <c r="A2887" i="4"/>
  <c r="A2888" i="4"/>
  <c r="A2889" i="4"/>
  <c r="A2890" i="4"/>
  <c r="A2891" i="4"/>
  <c r="A2892" i="4"/>
  <c r="A2893" i="4"/>
  <c r="A2894" i="4"/>
  <c r="A2895" i="4"/>
  <c r="A2896" i="4"/>
  <c r="A2897" i="4"/>
  <c r="A2898" i="4"/>
  <c r="A2899" i="4"/>
  <c r="A2900" i="4"/>
  <c r="A2901" i="4"/>
  <c r="A2902" i="4"/>
  <c r="A2903" i="4"/>
  <c r="A2904" i="4"/>
  <c r="A2905" i="4"/>
  <c r="A2906" i="4"/>
  <c r="A2907" i="4"/>
  <c r="A2908" i="4"/>
  <c r="A2909" i="4"/>
  <c r="A2910" i="4"/>
  <c r="A2911" i="4"/>
  <c r="A2912" i="4"/>
  <c r="A2913" i="4"/>
  <c r="A2914" i="4"/>
  <c r="A2915" i="4"/>
  <c r="A2916" i="4"/>
  <c r="A2917" i="4"/>
  <c r="A2918" i="4"/>
  <c r="A2919" i="4"/>
  <c r="A2920" i="4"/>
  <c r="A2921" i="4"/>
  <c r="A2922" i="4"/>
  <c r="A2923" i="4"/>
  <c r="A2924" i="4"/>
  <c r="A2925" i="4"/>
  <c r="A2926" i="4"/>
  <c r="A2927" i="4"/>
  <c r="A2928" i="4"/>
  <c r="A2929" i="4"/>
  <c r="A2930" i="4"/>
  <c r="A2931" i="4"/>
  <c r="A2932" i="4"/>
  <c r="A2933" i="4"/>
  <c r="A2934" i="4"/>
  <c r="A2935" i="4"/>
  <c r="A2936" i="4"/>
  <c r="A2937" i="4"/>
  <c r="A2938" i="4"/>
  <c r="A2939" i="4"/>
  <c r="A2940" i="4"/>
  <c r="A2941" i="4"/>
  <c r="A2942" i="4"/>
  <c r="A2943" i="4"/>
  <c r="A2944" i="4"/>
  <c r="A2945" i="4"/>
  <c r="A2946" i="4"/>
  <c r="A2947" i="4"/>
  <c r="A2948" i="4"/>
  <c r="A2949" i="4"/>
  <c r="A2950" i="4"/>
  <c r="A2951" i="4"/>
  <c r="A2952" i="4"/>
  <c r="A2953" i="4"/>
  <c r="A2954" i="4"/>
  <c r="A2955" i="4"/>
  <c r="A2956" i="4"/>
  <c r="A2957" i="4"/>
  <c r="A2958" i="4"/>
  <c r="A2959" i="4"/>
  <c r="A2960" i="4"/>
  <c r="A2961" i="4"/>
  <c r="A2962" i="4"/>
  <c r="A2963" i="4"/>
  <c r="A2964" i="4"/>
  <c r="A2965" i="4"/>
  <c r="A2966" i="4"/>
  <c r="A2967" i="4"/>
  <c r="A2968" i="4"/>
  <c r="A2969" i="4"/>
  <c r="A2970" i="4"/>
  <c r="A2971" i="4"/>
  <c r="A2972" i="4"/>
  <c r="A2973" i="4"/>
  <c r="A2974" i="4"/>
  <c r="A2975" i="4"/>
  <c r="A2976" i="4"/>
  <c r="A2977" i="4"/>
  <c r="A2978" i="4"/>
  <c r="A2979" i="4"/>
  <c r="A2980" i="4"/>
  <c r="A2981" i="4"/>
  <c r="A2982" i="4"/>
  <c r="A2983" i="4"/>
  <c r="A2984" i="4"/>
  <c r="A2985" i="4"/>
  <c r="A2986" i="4"/>
  <c r="A2987" i="4"/>
  <c r="A2988" i="4"/>
  <c r="A2989" i="4"/>
  <c r="A2990" i="4"/>
  <c r="A2991" i="4"/>
  <c r="A2992" i="4"/>
  <c r="A2993" i="4"/>
  <c r="A2994" i="4"/>
  <c r="A2995" i="4"/>
  <c r="A2996" i="4"/>
  <c r="A2997" i="4"/>
  <c r="A2998" i="4"/>
  <c r="A2999" i="4"/>
  <c r="A3000" i="4"/>
  <c r="A3001" i="4"/>
  <c r="A3002" i="4"/>
  <c r="A3003" i="4"/>
  <c r="A3004" i="4"/>
  <c r="A3005" i="4"/>
  <c r="A3006" i="4"/>
  <c r="A3007" i="4"/>
  <c r="A3008" i="4"/>
  <c r="A3009" i="4"/>
  <c r="A3010" i="4"/>
  <c r="A3011" i="4"/>
  <c r="A3012" i="4"/>
  <c r="A3013" i="4"/>
  <c r="A3014" i="4"/>
  <c r="A3015" i="4"/>
  <c r="A3016" i="4"/>
  <c r="A3017" i="4"/>
  <c r="A3018" i="4"/>
  <c r="A3019" i="4"/>
  <c r="A3020" i="4"/>
  <c r="A3021" i="4"/>
  <c r="A3022" i="4"/>
  <c r="A3023" i="4"/>
  <c r="A3024" i="4"/>
  <c r="A3025" i="4"/>
  <c r="A3026" i="4"/>
  <c r="A3027" i="4"/>
  <c r="A3028" i="4"/>
  <c r="A3029" i="4"/>
  <c r="A3030" i="4"/>
  <c r="A3031" i="4"/>
  <c r="A3032" i="4"/>
  <c r="A3033" i="4"/>
  <c r="A3034" i="4"/>
  <c r="A3035" i="4"/>
  <c r="A3036" i="4"/>
  <c r="A3037" i="4"/>
  <c r="A3038" i="4"/>
  <c r="A3039" i="4"/>
  <c r="A3040" i="4"/>
  <c r="A3041" i="4"/>
  <c r="A3042" i="4"/>
  <c r="A3043" i="4"/>
  <c r="A3044" i="4"/>
  <c r="A3045" i="4"/>
  <c r="A3046" i="4"/>
  <c r="A3047" i="4"/>
  <c r="A3048" i="4"/>
  <c r="A3049" i="4"/>
  <c r="A3050" i="4"/>
  <c r="A3051" i="4"/>
  <c r="A3052" i="4"/>
  <c r="A3053" i="4"/>
  <c r="A3054" i="4"/>
  <c r="A3055" i="4"/>
  <c r="A3056" i="4"/>
  <c r="A3057" i="4"/>
  <c r="A3058" i="4"/>
  <c r="A3059" i="4"/>
  <c r="A3060" i="4"/>
  <c r="A3061" i="4"/>
  <c r="A3062" i="4"/>
  <c r="A3063" i="4"/>
  <c r="A3064" i="4"/>
  <c r="A3065" i="4"/>
  <c r="A3066" i="4"/>
  <c r="A3067" i="4"/>
  <c r="A3068" i="4"/>
  <c r="A3069" i="4"/>
  <c r="A3070" i="4"/>
  <c r="A3071" i="4"/>
  <c r="A3072" i="4"/>
  <c r="A3073" i="4"/>
  <c r="A3074" i="4"/>
  <c r="A3075" i="4"/>
  <c r="A3076" i="4"/>
  <c r="A3077" i="4"/>
  <c r="A3078" i="4"/>
  <c r="A3079" i="4"/>
  <c r="A3080" i="4"/>
  <c r="A3081" i="4"/>
  <c r="A3082" i="4"/>
  <c r="A3083" i="4"/>
  <c r="A3084" i="4"/>
  <c r="A3085" i="4"/>
  <c r="A3086" i="4"/>
  <c r="A3087" i="4"/>
  <c r="A3088" i="4"/>
  <c r="A3089" i="4"/>
  <c r="A3090" i="4"/>
  <c r="A3091" i="4"/>
  <c r="A3092" i="4"/>
  <c r="A3093" i="4"/>
  <c r="A3094" i="4"/>
  <c r="A3095" i="4"/>
  <c r="A3096" i="4"/>
  <c r="A3097" i="4"/>
  <c r="A3098" i="4"/>
  <c r="A3099" i="4"/>
  <c r="A3100" i="4"/>
  <c r="A3101" i="4"/>
  <c r="A3102" i="4"/>
  <c r="A3103" i="4"/>
  <c r="A3104" i="4"/>
  <c r="A3105" i="4"/>
  <c r="A3106" i="4"/>
  <c r="A3107" i="4"/>
  <c r="A3108" i="4"/>
  <c r="A3109" i="4"/>
  <c r="A3110" i="4"/>
  <c r="A2" i="4"/>
  <c r="D12" i="15" l="1"/>
  <c r="B108" i="15"/>
  <c r="D61" i="15"/>
  <c r="C141" i="15"/>
  <c r="C61" i="15"/>
  <c r="C107" i="15"/>
  <c r="D107" i="15"/>
  <c r="D94" i="15"/>
  <c r="C94" i="15"/>
  <c r="D21" i="15"/>
  <c r="C21" i="15"/>
  <c r="D39" i="15"/>
  <c r="C39" i="15"/>
  <c r="C109" i="15"/>
  <c r="D109" i="15"/>
  <c r="D104" i="15"/>
  <c r="C104" i="15"/>
  <c r="D126" i="15"/>
  <c r="C126" i="15"/>
  <c r="C35" i="15"/>
  <c r="D35" i="15"/>
  <c r="D15" i="15"/>
  <c r="C15" i="15"/>
  <c r="D17" i="15"/>
  <c r="C17" i="15"/>
  <c r="D101" i="15"/>
  <c r="C101" i="15"/>
  <c r="D140" i="15"/>
  <c r="C140" i="15"/>
  <c r="D130" i="15"/>
  <c r="C130" i="15"/>
  <c r="D29" i="15"/>
  <c r="C29" i="15"/>
  <c r="C131" i="15"/>
  <c r="D131" i="15"/>
  <c r="D127" i="15"/>
  <c r="C127" i="15"/>
  <c r="D44" i="15"/>
  <c r="C44" i="15"/>
  <c r="D120" i="15"/>
  <c r="C120" i="15"/>
  <c r="C23" i="15"/>
  <c r="D23" i="15"/>
  <c r="D3" i="15"/>
  <c r="C3" i="15"/>
  <c r="D33" i="15"/>
  <c r="C33" i="15"/>
  <c r="D123" i="15"/>
  <c r="C123" i="15"/>
  <c r="D64" i="15"/>
  <c r="C64" i="15"/>
  <c r="C133" i="15"/>
  <c r="D133" i="15"/>
  <c r="D102" i="15"/>
  <c r="C102" i="15"/>
  <c r="D75" i="15"/>
  <c r="C75" i="15"/>
  <c r="C146" i="15"/>
  <c r="D146" i="15"/>
  <c r="D31" i="15"/>
  <c r="C31" i="15"/>
  <c r="D90" i="15"/>
  <c r="C90" i="15"/>
  <c r="C121" i="15"/>
  <c r="D121" i="15"/>
  <c r="C37" i="15"/>
  <c r="D37" i="15"/>
  <c r="D7" i="15"/>
  <c r="C7" i="15"/>
  <c r="C26" i="15"/>
  <c r="D26" i="15"/>
  <c r="D128" i="15"/>
  <c r="C128" i="15"/>
  <c r="C95" i="15"/>
  <c r="D95" i="15"/>
  <c r="D2" i="15"/>
  <c r="C2" i="15"/>
  <c r="D19" i="15"/>
  <c r="C19" i="15"/>
  <c r="D42" i="15"/>
  <c r="C42" i="15"/>
  <c r="D54" i="15"/>
  <c r="C54" i="15"/>
  <c r="D106" i="15"/>
  <c r="C106" i="15"/>
  <c r="D46" i="15"/>
  <c r="C46" i="15"/>
  <c r="D125" i="15"/>
  <c r="C125" i="15"/>
  <c r="C24" i="15"/>
  <c r="D24" i="15"/>
  <c r="C11" i="15"/>
  <c r="D11" i="15"/>
  <c r="D34" i="15"/>
  <c r="C34" i="15"/>
  <c r="D129" i="15"/>
  <c r="C129" i="15"/>
  <c r="D112" i="15"/>
  <c r="C112" i="15"/>
  <c r="D56" i="15"/>
  <c r="C56" i="15"/>
  <c r="C36" i="15"/>
  <c r="D36" i="15"/>
  <c r="D52" i="15"/>
  <c r="C52" i="15"/>
  <c r="C71" i="15"/>
  <c r="D71" i="15"/>
  <c r="D43" i="15"/>
  <c r="C43" i="15"/>
  <c r="C73" i="15"/>
  <c r="D73" i="15"/>
  <c r="D13" i="15"/>
  <c r="C13" i="15"/>
  <c r="D57" i="15"/>
  <c r="C57" i="15"/>
  <c r="D132" i="15"/>
  <c r="C132" i="15"/>
  <c r="D124" i="15"/>
  <c r="C124" i="15"/>
  <c r="C47" i="15"/>
  <c r="D47" i="15"/>
  <c r="D16" i="15"/>
  <c r="C16" i="15"/>
  <c r="C62" i="15"/>
  <c r="D62" i="15"/>
  <c r="D88" i="15"/>
  <c r="C88" i="15"/>
  <c r="D10" i="15"/>
  <c r="C10" i="15"/>
  <c r="C59" i="15"/>
  <c r="D59" i="15"/>
  <c r="D108" i="15"/>
  <c r="C108" i="15"/>
  <c r="D20" i="15"/>
  <c r="C20" i="15"/>
  <c r="D65" i="15"/>
  <c r="C65" i="15"/>
  <c r="C134" i="15"/>
  <c r="D134" i="15"/>
  <c r="C143" i="15"/>
  <c r="D143" i="15"/>
  <c r="B83" i="15"/>
  <c r="D145" i="15"/>
  <c r="C145" i="15"/>
  <c r="C38" i="15"/>
  <c r="D38" i="15"/>
  <c r="D99" i="15"/>
  <c r="C99" i="15"/>
  <c r="D70" i="15"/>
  <c r="C70" i="15"/>
  <c r="D77" i="15"/>
  <c r="C77" i="15"/>
  <c r="D28" i="15"/>
  <c r="C28" i="15"/>
  <c r="D22" i="15"/>
  <c r="C22" i="15"/>
  <c r="D66" i="15"/>
  <c r="C66" i="15"/>
  <c r="D139" i="15"/>
  <c r="C139" i="15"/>
  <c r="D55" i="15"/>
  <c r="C55" i="15"/>
  <c r="C74" i="15"/>
  <c r="D74" i="15"/>
  <c r="D48" i="15"/>
  <c r="C48" i="15"/>
  <c r="D53" i="15"/>
  <c r="C53" i="15"/>
  <c r="C14" i="15"/>
  <c r="D14" i="15"/>
  <c r="D114" i="15"/>
  <c r="C114" i="15"/>
  <c r="D111" i="15"/>
  <c r="C111" i="15"/>
  <c r="D30" i="15"/>
  <c r="C30" i="15"/>
  <c r="D18" i="15"/>
  <c r="C18" i="15"/>
  <c r="D25" i="15"/>
  <c r="C25" i="15"/>
  <c r="D68" i="15"/>
  <c r="C68" i="15"/>
  <c r="D136" i="15"/>
  <c r="C136" i="15"/>
  <c r="D69" i="15"/>
  <c r="C69" i="15"/>
  <c r="D80" i="15"/>
  <c r="C80" i="15"/>
  <c r="D76" i="15"/>
  <c r="C76" i="15"/>
  <c r="D87" i="15"/>
  <c r="C87" i="15"/>
  <c r="D100" i="15"/>
  <c r="C100" i="15"/>
  <c r="D142" i="15"/>
  <c r="C142" i="15"/>
  <c r="C119" i="15"/>
  <c r="D119" i="15"/>
  <c r="D113" i="15"/>
  <c r="C113" i="15"/>
  <c r="D6" i="15"/>
  <c r="C6" i="15"/>
  <c r="D27" i="15"/>
  <c r="C27" i="15"/>
  <c r="D103" i="15"/>
  <c r="C103" i="15"/>
  <c r="D63" i="15"/>
  <c r="C63" i="15"/>
  <c r="C97" i="15"/>
  <c r="D97" i="15"/>
  <c r="D92" i="15"/>
  <c r="C92" i="15"/>
  <c r="D82" i="15"/>
  <c r="C82" i="15"/>
  <c r="C110" i="15"/>
  <c r="D110" i="15"/>
  <c r="D118" i="15"/>
  <c r="C118" i="15"/>
  <c r="D49" i="15"/>
  <c r="C49" i="15"/>
  <c r="B105" i="15"/>
  <c r="B81" i="15"/>
  <c r="E4" i="3"/>
  <c r="F14" i="7"/>
  <c r="F4" i="7"/>
  <c r="F5" i="7"/>
  <c r="F2" i="7"/>
  <c r="F15" i="7"/>
  <c r="F6" i="7"/>
  <c r="E2" i="10"/>
  <c r="F9" i="7"/>
  <c r="F7" i="7"/>
  <c r="E83" i="13"/>
  <c r="F8" i="7"/>
  <c r="F13" i="7"/>
  <c r="F10" i="7"/>
  <c r="F11" i="7"/>
  <c r="F12" i="7"/>
  <c r="F16" i="7"/>
  <c r="F3" i="7"/>
  <c r="B8" i="15"/>
  <c r="B9" i="15"/>
  <c r="E2" i="3"/>
  <c r="E154" i="3"/>
  <c r="E152" i="3"/>
  <c r="E150" i="3"/>
  <c r="E148" i="3"/>
  <c r="E146" i="3"/>
  <c r="E144" i="3"/>
  <c r="E142" i="3"/>
  <c r="E140" i="3"/>
  <c r="E138" i="3"/>
  <c r="E136" i="3"/>
  <c r="E134" i="3"/>
  <c r="E132" i="3"/>
  <c r="E130" i="3"/>
  <c r="E128" i="3"/>
  <c r="E126" i="3"/>
  <c r="E124" i="3"/>
  <c r="E122" i="3"/>
  <c r="E120" i="3"/>
  <c r="E118" i="3"/>
  <c r="E116" i="3"/>
  <c r="E114" i="3"/>
  <c r="E112" i="3"/>
  <c r="E110" i="3"/>
  <c r="E108" i="3"/>
  <c r="E106" i="3"/>
  <c r="E104" i="3"/>
  <c r="E102" i="3"/>
  <c r="E100" i="3"/>
  <c r="E98" i="3"/>
  <c r="E96" i="3"/>
  <c r="E94" i="3"/>
  <c r="E92" i="3"/>
  <c r="E90" i="3"/>
  <c r="E88" i="3"/>
  <c r="E86" i="3"/>
  <c r="E84" i="3"/>
  <c r="E82" i="3"/>
  <c r="E80" i="3"/>
  <c r="E78" i="3"/>
  <c r="E76" i="3"/>
  <c r="E74" i="3"/>
  <c r="E72" i="3"/>
  <c r="E70" i="3"/>
  <c r="E68" i="3"/>
  <c r="E66" i="3"/>
  <c r="E64" i="3"/>
  <c r="E62" i="3"/>
  <c r="E60" i="3"/>
  <c r="E58" i="3"/>
  <c r="E56" i="3"/>
  <c r="E54" i="3"/>
  <c r="E52" i="3"/>
  <c r="E50" i="3"/>
  <c r="E48" i="3"/>
  <c r="E46" i="3"/>
  <c r="E44" i="3"/>
  <c r="E42" i="3"/>
  <c r="E40" i="3"/>
  <c r="E38" i="3"/>
  <c r="E36" i="3"/>
  <c r="E34" i="3"/>
  <c r="E32" i="3"/>
  <c r="E30" i="3"/>
  <c r="E28" i="3"/>
  <c r="E26" i="3"/>
  <c r="E24" i="3"/>
  <c r="E22" i="3"/>
  <c r="E20" i="3"/>
  <c r="E18" i="3"/>
  <c r="E16" i="3"/>
  <c r="E14" i="3"/>
  <c r="E12" i="3"/>
  <c r="E10" i="3"/>
  <c r="E8" i="3"/>
  <c r="E6" i="3"/>
  <c r="E45" i="13"/>
  <c r="E4" i="13"/>
  <c r="E6" i="13"/>
  <c r="E8" i="13"/>
  <c r="E10" i="13"/>
  <c r="E12" i="13"/>
  <c r="E14" i="13"/>
  <c r="E16" i="13"/>
  <c r="E18" i="13"/>
  <c r="E20" i="13"/>
  <c r="E22" i="13"/>
  <c r="E24" i="13"/>
  <c r="E26" i="13"/>
  <c r="E28" i="13"/>
  <c r="E32" i="13"/>
  <c r="E36" i="13"/>
  <c r="E42" i="13"/>
  <c r="E49" i="13"/>
  <c r="E59" i="13"/>
  <c r="E65" i="13"/>
  <c r="E71" i="13"/>
  <c r="E77" i="13"/>
  <c r="E3" i="13"/>
  <c r="E5" i="13"/>
  <c r="E7" i="13"/>
  <c r="E9" i="13"/>
  <c r="E11" i="13"/>
  <c r="E13" i="13"/>
  <c r="E15" i="13"/>
  <c r="E17" i="13"/>
  <c r="E19" i="13"/>
  <c r="E21" i="13"/>
  <c r="E23" i="13"/>
  <c r="E25" i="13"/>
  <c r="E27" i="13"/>
  <c r="E29" i="13"/>
  <c r="E31" i="13"/>
  <c r="E33" i="13"/>
  <c r="E35" i="13"/>
  <c r="E37" i="13"/>
  <c r="E39" i="13"/>
  <c r="E41" i="13"/>
  <c r="E43" i="13"/>
  <c r="E46" i="13"/>
  <c r="E48" i="13"/>
  <c r="E50" i="13"/>
  <c r="E52" i="13"/>
  <c r="E54" i="13"/>
  <c r="E56" i="13"/>
  <c r="E58" i="13"/>
  <c r="E60" i="13"/>
  <c r="E62" i="13"/>
  <c r="E64" i="13"/>
  <c r="E66" i="13"/>
  <c r="E68" i="13"/>
  <c r="E70" i="13"/>
  <c r="E72" i="13"/>
  <c r="E74" i="13"/>
  <c r="E76" i="13"/>
  <c r="E78" i="13"/>
  <c r="E80" i="13"/>
  <c r="E82" i="13"/>
  <c r="E2" i="13"/>
  <c r="E30" i="13"/>
  <c r="E34" i="13"/>
  <c r="E38" i="13"/>
  <c r="E40" i="13"/>
  <c r="E44" i="13"/>
  <c r="E47" i="13"/>
  <c r="E51" i="13"/>
  <c r="E53" i="13"/>
  <c r="E55" i="13"/>
  <c r="E57" i="13"/>
  <c r="E61" i="13"/>
  <c r="E63" i="13"/>
  <c r="E67" i="13"/>
  <c r="E69" i="13"/>
  <c r="E73" i="13"/>
  <c r="E75" i="13"/>
  <c r="E79" i="13"/>
  <c r="E81" i="13"/>
  <c r="E2" i="11"/>
  <c r="E18" i="11"/>
  <c r="E20" i="11"/>
  <c r="E22" i="11"/>
  <c r="E24" i="11"/>
  <c r="E7" i="11"/>
  <c r="E9" i="11"/>
  <c r="E11" i="11"/>
  <c r="E13" i="11"/>
  <c r="E15" i="11"/>
  <c r="E17" i="11"/>
  <c r="E4" i="11"/>
  <c r="E2" i="12"/>
  <c r="E19" i="11"/>
  <c r="E21" i="11"/>
  <c r="E23" i="11"/>
  <c r="E6" i="11"/>
  <c r="E8" i="11"/>
  <c r="E10" i="11"/>
  <c r="E12" i="11"/>
  <c r="E14" i="11"/>
  <c r="E16" i="11"/>
  <c r="E3" i="11"/>
  <c r="E5" i="11"/>
  <c r="E3" i="10"/>
  <c r="E155" i="3"/>
  <c r="E153" i="3"/>
  <c r="E151" i="3"/>
  <c r="E149" i="3"/>
  <c r="E147" i="3"/>
  <c r="E145" i="3"/>
  <c r="E143" i="3"/>
  <c r="E141" i="3"/>
  <c r="E139" i="3"/>
  <c r="E137" i="3"/>
  <c r="E135" i="3"/>
  <c r="E133" i="3"/>
  <c r="E131" i="3"/>
  <c r="E129" i="3"/>
  <c r="E127" i="3"/>
  <c r="E125" i="3"/>
  <c r="E123" i="3"/>
  <c r="E121" i="3"/>
  <c r="E119" i="3"/>
  <c r="E117" i="3"/>
  <c r="E115" i="3"/>
  <c r="E113" i="3"/>
  <c r="E111" i="3"/>
  <c r="E109" i="3"/>
  <c r="E107" i="3"/>
  <c r="E105" i="3"/>
  <c r="E103" i="3"/>
  <c r="E101" i="3"/>
  <c r="E99" i="3"/>
  <c r="E97" i="3"/>
  <c r="E95" i="3"/>
  <c r="E93" i="3"/>
  <c r="E91" i="3"/>
  <c r="E89" i="3"/>
  <c r="E87" i="3"/>
  <c r="E85" i="3"/>
  <c r="E83" i="3"/>
  <c r="E81" i="3"/>
  <c r="E79" i="3"/>
  <c r="E77" i="3"/>
  <c r="E75" i="3"/>
  <c r="E73" i="3"/>
  <c r="E71" i="3"/>
  <c r="E69" i="3"/>
  <c r="E67" i="3"/>
  <c r="E65" i="3"/>
  <c r="E63" i="3"/>
  <c r="E61" i="3"/>
  <c r="E59" i="3"/>
  <c r="E57" i="3"/>
  <c r="E55" i="3"/>
  <c r="E53" i="3"/>
  <c r="E51" i="3"/>
  <c r="E49" i="3"/>
  <c r="E47" i="3"/>
  <c r="E45" i="3"/>
  <c r="E43" i="3"/>
  <c r="E41" i="3"/>
  <c r="E39" i="3"/>
  <c r="E37" i="3"/>
  <c r="E35" i="3"/>
  <c r="E33" i="3"/>
  <c r="E31" i="3"/>
  <c r="E29" i="3"/>
  <c r="E27" i="3"/>
  <c r="E25" i="3"/>
  <c r="E23" i="3"/>
  <c r="E21" i="3"/>
  <c r="E19" i="3"/>
  <c r="E17" i="3"/>
  <c r="E15" i="3"/>
  <c r="E13" i="3"/>
  <c r="E11" i="3"/>
  <c r="E9" i="3"/>
  <c r="E7" i="3"/>
  <c r="E5" i="3"/>
  <c r="E3" i="3"/>
  <c r="K2" i="15"/>
  <c r="K147" i="15" s="1"/>
  <c r="K148" i="15" s="1"/>
  <c r="I147" i="15"/>
  <c r="D105" i="15" l="1"/>
  <c r="C105" i="15"/>
  <c r="D8" i="15"/>
  <c r="C8" i="15"/>
  <c r="D83" i="15"/>
  <c r="C83" i="15"/>
  <c r="D9" i="15"/>
  <c r="C9" i="15"/>
  <c r="D81" i="15"/>
  <c r="C81" i="15"/>
</calcChain>
</file>

<file path=xl/sharedStrings.xml><?xml version="1.0" encoding="utf-8"?>
<sst xmlns="http://schemas.openxmlformats.org/spreadsheetml/2006/main" count="20729" uniqueCount="3474">
  <si>
    <t>Source</t>
  </si>
  <si>
    <t>File Type</t>
  </si>
  <si>
    <t>Description</t>
  </si>
  <si>
    <t>Link</t>
  </si>
  <si>
    <t>SLAMM</t>
  </si>
  <si>
    <t>http://warrenpinnacle.com/prof/SLAMM/GCPLCC/</t>
  </si>
  <si>
    <t>Shapefile</t>
  </si>
  <si>
    <t>Database of Gulf Coast Accretion Rates (and other characteristics)
File: GoM Accretion 052914.shp (Under Task 3 - Input Parameter Collection)
Saved here: X:\Projects\SLR_National_Model\Analysis\2019b Marsh Migration\SLAMM Outputs\Gulf Coast\Task 3 deliverable</t>
  </si>
  <si>
    <t>US Fish and Wildlife Service
SLAMM model applied to 130 different refuges, with accretino rates available by vegetation type and location
Many if not all east and west coast states represented
No maps or spatial data though</t>
  </si>
  <si>
    <t>http://warrenpinnacle.com/prof/SLAMM/USFWS/</t>
  </si>
  <si>
    <t>Location</t>
  </si>
  <si>
    <t>130 sites</t>
  </si>
  <si>
    <t>Gulf Coast (excluding LA)</t>
  </si>
  <si>
    <t>Table</t>
  </si>
  <si>
    <t>SE Louisiana</t>
  </si>
  <si>
    <t>http://warrenpinnacle.com/prof/SLAMM/LA2013/</t>
  </si>
  <si>
    <t>Site-specific accretion rates from literature survey presented in Table 2 of report
(From NWF Large-Scale Analysis of Southern Louisianna (2009-2011) - Glick P, Clough J, Polaczyk A, Couvillion B, and Nunley B. 2011. Potential Effects of Sea-Level Rise on Coastal Wetlands in Southeastern Louisiana. Journal of Coastal Research 63(sp1):211-233)</t>
  </si>
  <si>
    <t>VA Eastern Shore</t>
  </si>
  <si>
    <t>Report: Swamp accretion rate of 1.6 mm/yr but no data files?</t>
  </si>
  <si>
    <t>http://warrenpinnacle.com/prof/SLAMM/TNC_ESVA/</t>
  </si>
  <si>
    <t>Connecticut</t>
  </si>
  <si>
    <t>Report: pg. 84-89 map of sites with accretion data and table of values</t>
  </si>
  <si>
    <t>http://warrenpinnacle.com/prof/SLAMM/NROC/</t>
  </si>
  <si>
    <t>NA</t>
  </si>
  <si>
    <t>New York</t>
  </si>
  <si>
    <t>"New York and Connecticut Accretion Database (4/4/2014)" broken link</t>
  </si>
  <si>
    <t>http://warrenpinnacle.com/prof/SLAMM/NYSERDA/</t>
  </si>
  <si>
    <t>Year</t>
  </si>
  <si>
    <t>DE, MD, NJ, NY, VA</t>
  </si>
  <si>
    <t>State</t>
  </si>
  <si>
    <t>Pre-2006</t>
  </si>
  <si>
    <t>X:\Projects\SLR_National_Model\Analysis\2019b Marsh Migration\Accretion rates\Reed et al Final Contract Report Nov 2006 with responses in track changes no figures.doc</t>
  </si>
  <si>
    <t>Reed et al. 2006</t>
  </si>
  <si>
    <t>Main SLAMM Project Page</t>
  </si>
  <si>
    <t xml:space="preserve">http://warrenpinnacle.com/prof/SLAMM/SLAMM_Projects.html </t>
  </si>
  <si>
    <t>2013-2014</t>
  </si>
  <si>
    <t>2007-2013</t>
  </si>
  <si>
    <t>https://cfpub.epa.gov/ncea/global/recordisplay.cfm?deid=344746</t>
  </si>
  <si>
    <t>EPA Report: Application of the Sea-Level Affecting Marshes Model (SLAMM) to the Lower Delaware bay, with a Focus on Salt Marsh Habitat)</t>
  </si>
  <si>
    <t>Site-specific data and values for tidal fresh marsh, inland fresh marsh, and swamp based on model defaults
Site-specific elevation change for NJ and DE marshes on p. 21-22 of report (maps), p. 24 (table), other marsh types in Table 7 on p. 25</t>
  </si>
  <si>
    <t>DE, NJ</t>
  </si>
  <si>
    <t>Tidal-Fresh Marsh Accr</t>
  </si>
  <si>
    <t>Inland-Fresh Marsh Accr</t>
  </si>
  <si>
    <t>Tidal Swamp Accr</t>
  </si>
  <si>
    <t>Swamp Accr</t>
  </si>
  <si>
    <t>Beach Sed. Rate</t>
  </si>
  <si>
    <t>Ernest F. Hollings ACE Basin NWR</t>
  </si>
  <si>
    <t>Reg.-Flood Marsh Accr</t>
  </si>
  <si>
    <t>Irreg.-Flood Marsh Accr</t>
  </si>
  <si>
    <t>Mangrove Accr</t>
  </si>
  <si>
    <t>SC</t>
  </si>
  <si>
    <t>Alligator River NWR</t>
  </si>
  <si>
    <t>Salt Marsh Accr</t>
  </si>
  <si>
    <t>Brackish Marsh Accr</t>
  </si>
  <si>
    <t>NC</t>
  </si>
  <si>
    <t>Amagansett NWR</t>
  </si>
  <si>
    <t>NY</t>
  </si>
  <si>
    <t>County</t>
  </si>
  <si>
    <t>(0.58, 4.4)</t>
  </si>
  <si>
    <t>(4.06, 4.23)</t>
  </si>
  <si>
    <t>Anahuac NWR</t>
  </si>
  <si>
    <t>TX</t>
  </si>
  <si>
    <t>(3.8, 10)</t>
  </si>
  <si>
    <t>(3.2, 6.5)</t>
  </si>
  <si>
    <t>Aransas NWR</t>
  </si>
  <si>
    <t>Archie Carr NWR</t>
  </si>
  <si>
    <t>VA</t>
  </si>
  <si>
    <t>Back Bay NWR</t>
  </si>
  <si>
    <t>Bandon Marsh NWR</t>
  </si>
  <si>
    <t>Bayou Sauvage NWR</t>
  </si>
  <si>
    <t>8.5 (6, 11)</t>
  </si>
  <si>
    <t>9.8 (6, 11)</t>
  </si>
  <si>
    <t>Bayou Teche NWR</t>
  </si>
  <si>
    <t>Big Branch Marsh NWR</t>
  </si>
  <si>
    <t>Blackbeard Island NWR</t>
  </si>
  <si>
    <t>Blackwater NWR</t>
  </si>
  <si>
    <t>Bombay Hook NWR</t>
  </si>
  <si>
    <t>DE</t>
  </si>
  <si>
    <t>MD</t>
  </si>
  <si>
    <t>GA</t>
  </si>
  <si>
    <t>LA</t>
  </si>
  <si>
    <t>OR</t>
  </si>
  <si>
    <t>Bon Secour NWR</t>
  </si>
  <si>
    <t>AL</t>
  </si>
  <si>
    <t>Brazoria NWR</t>
  </si>
  <si>
    <t>(1.6, 4)</t>
  </si>
  <si>
    <t>Breton NWR</t>
  </si>
  <si>
    <t>Caloosahatchee NWR</t>
  </si>
  <si>
    <t>Cape May NWR</t>
  </si>
  <si>
    <t>Cape Romain NWR</t>
  </si>
  <si>
    <t>(1.9, 5.1)</t>
  </si>
  <si>
    <t>Cedar Island NWR</t>
  </si>
  <si>
    <t>Cedar Keys NWR</t>
  </si>
  <si>
    <t>Chassahowitzka NWR</t>
  </si>
  <si>
    <t>Conscience Point NWR</t>
  </si>
  <si>
    <t>Crocodile Lake NWR</t>
  </si>
  <si>
    <t>Crystal River NWR</t>
  </si>
  <si>
    <t>Currituck NWR</t>
  </si>
  <si>
    <t>Delta NWR</t>
  </si>
  <si>
    <t>J.N. 'Ding' Darling NWR</t>
  </si>
  <si>
    <t>Don Edwards NWR</t>
  </si>
  <si>
    <t>Dungeness NWR</t>
  </si>
  <si>
    <t>Elizabeth A. Morton NWR</t>
  </si>
  <si>
    <t>(0.8065, 7.7165)</t>
  </si>
  <si>
    <t>Edwin B. Forsythe NWR</t>
  </si>
  <si>
    <t>Eastern Neck NWR</t>
  </si>
  <si>
    <t>Egmont Key NWR</t>
  </si>
  <si>
    <t>Grand Bay NWR</t>
  </si>
  <si>
    <t>Grays Harbor NWR</t>
  </si>
  <si>
    <t>Great Bay NWR</t>
  </si>
  <si>
    <t>Great White Heron NWR</t>
  </si>
  <si>
    <t>Guadalupe-Nipomo Dunes NWR</t>
  </si>
  <si>
    <t>Harris Neck NWR</t>
  </si>
  <si>
    <t>Hobe Sound NWR</t>
  </si>
  <si>
    <t>Humboldt Bay NWR</t>
  </si>
  <si>
    <t>Island Bay NWR</t>
  </si>
  <si>
    <t>James River NWR</t>
  </si>
  <si>
    <t>John Heinz NWR</t>
  </si>
  <si>
    <t>Julia Butler Hansen NWR</t>
  </si>
  <si>
    <t>Key West NWR</t>
  </si>
  <si>
    <t>Laguna Atascosa NWR</t>
  </si>
  <si>
    <t>Lewis and Clark NWR</t>
  </si>
  <si>
    <t>Lido Beach NWR</t>
  </si>
  <si>
    <t>Lower Rio Grande Valley NWR</t>
  </si>
  <si>
    <t>Lower Suwannee NWR</t>
  </si>
  <si>
    <t>McFaddin NWR</t>
  </si>
  <si>
    <t>NJ</t>
  </si>
  <si>
    <t>FL</t>
  </si>
  <si>
    <t>NH</t>
  </si>
  <si>
    <t>CA</t>
  </si>
  <si>
    <t>WA</t>
  </si>
  <si>
    <t>PA</t>
  </si>
  <si>
    <t>Mackay Island NWR</t>
  </si>
  <si>
    <t>Mandalay NWR</t>
  </si>
  <si>
    <t>Marin Islands NWR</t>
  </si>
  <si>
    <t>Martin NWR</t>
  </si>
  <si>
    <t>Mashpee NWR</t>
  </si>
  <si>
    <t>Matlacha Pass NWR</t>
  </si>
  <si>
    <t>MA</t>
  </si>
  <si>
    <t>MS</t>
  </si>
  <si>
    <t>Mississippi Sandhill Crane NWR</t>
  </si>
  <si>
    <t>Merritt Island NWR</t>
  </si>
  <si>
    <t>Monomoy NWR</t>
  </si>
  <si>
    <t>Moody NWR</t>
  </si>
  <si>
    <t>Moosehorn NWR</t>
  </si>
  <si>
    <t>Nansemond NWR</t>
  </si>
  <si>
    <t>Nantucket NWR</t>
  </si>
  <si>
    <t>Nestucca Bay NWR</t>
  </si>
  <si>
    <t>Nisqually NWR</t>
  </si>
  <si>
    <t>Nomans Land Island NWR</t>
  </si>
  <si>
    <t>ME</t>
  </si>
  <si>
    <t>Oyster Bay NWR</t>
  </si>
  <si>
    <t>Parker River NWR</t>
  </si>
  <si>
    <t>Passage Key NWR</t>
  </si>
  <si>
    <t>Pea Island NWR</t>
  </si>
  <si>
    <t>Pelican Island NWR</t>
  </si>
  <si>
    <t>Petit Manan NWR</t>
  </si>
  <si>
    <t>Pinckney Island NWR</t>
  </si>
  <si>
    <t>Pine Island NWR</t>
  </si>
  <si>
    <t>Pinellas NWR</t>
  </si>
  <si>
    <t>Plum Tree Island NWR</t>
  </si>
  <si>
    <t>Presquile NWR</t>
  </si>
  <si>
    <t>Protection Island NWR</t>
  </si>
  <si>
    <t>Rachel Carson NWR</t>
  </si>
  <si>
    <t>Rappahannock NWR</t>
  </si>
  <si>
    <t>Potomac River NWR Complex</t>
  </si>
  <si>
    <t>Rhode Island NWR Complex</t>
  </si>
  <si>
    <t>Ridgefield NWR</t>
  </si>
  <si>
    <t>Sabine NWR</t>
  </si>
  <si>
    <t>Salinas River NWR</t>
  </si>
  <si>
    <t>San Diego Bay NWR</t>
  </si>
  <si>
    <t>San Bernard and Big Boggy NWR</t>
  </si>
  <si>
    <t>San Juan Islands NWR</t>
  </si>
  <si>
    <t>San Pablo Bay NWR</t>
  </si>
  <si>
    <t>Savannah NWR</t>
  </si>
  <si>
    <t>Seal Beach NWR</t>
  </si>
  <si>
    <t>Seatuck NWR</t>
  </si>
  <si>
    <t>Shell Keys NWR</t>
  </si>
  <si>
    <t>Siletz Bay NWR</t>
  </si>
  <si>
    <t>St. Marks NWR</t>
  </si>
  <si>
    <t>St. Vincent NWR</t>
  </si>
  <si>
    <t>Stewart B. McKinney NWR</t>
  </si>
  <si>
    <t>Supawna Meadows NWR</t>
  </si>
  <si>
    <t>Swanquarter NWR</t>
  </si>
  <si>
    <t>Texas Point NWR</t>
  </si>
  <si>
    <t>Target Rock NWR</t>
  </si>
  <si>
    <t>Ten Thousand Islands NWR</t>
  </si>
  <si>
    <t>Tijuana Sough NWR</t>
  </si>
  <si>
    <t>Tybee NWR</t>
  </si>
  <si>
    <t>Waccamaw NWR</t>
  </si>
  <si>
    <t>Wassaw NWR</t>
  </si>
  <si>
    <t>Wertheim NWR</t>
  </si>
  <si>
    <t>Willapa NWR</t>
  </si>
  <si>
    <t>Wolf Island NWR</t>
  </si>
  <si>
    <t>RI</t>
  </si>
  <si>
    <t>CT</t>
  </si>
  <si>
    <t>FIPS</t>
  </si>
  <si>
    <t>Brevard</t>
  </si>
  <si>
    <t>Indian River</t>
  </si>
  <si>
    <t>Lee</t>
  </si>
  <si>
    <t>Levy</t>
  </si>
  <si>
    <t>Citrus</t>
  </si>
  <si>
    <t>Hernando</t>
  </si>
  <si>
    <t>Monroe</t>
  </si>
  <si>
    <t>Hillsborough</t>
  </si>
  <si>
    <t>Martin</t>
  </si>
  <si>
    <t>Charlotte</t>
  </si>
  <si>
    <t>Dixie</t>
  </si>
  <si>
    <t>Manatee</t>
  </si>
  <si>
    <t>Pinellas</t>
  </si>
  <si>
    <t>Jefferson</t>
  </si>
  <si>
    <t>Taylor</t>
  </si>
  <si>
    <t>Wakulla</t>
  </si>
  <si>
    <t>Gulf</t>
  </si>
  <si>
    <t>Collier</t>
  </si>
  <si>
    <t>Key Deer NWR</t>
  </si>
  <si>
    <t>McIntosh</t>
  </si>
  <si>
    <t>Chatham</t>
  </si>
  <si>
    <t>Orleans</t>
  </si>
  <si>
    <t>St. Mary</t>
  </si>
  <si>
    <t>St. Tammany</t>
  </si>
  <si>
    <t>St. Bernard</t>
  </si>
  <si>
    <t>Plaquemines</t>
  </si>
  <si>
    <t>Terrebonne</t>
  </si>
  <si>
    <t>Cameron</t>
  </si>
  <si>
    <t>Iberia</t>
  </si>
  <si>
    <t>Washington</t>
  </si>
  <si>
    <t>Hancock</t>
  </si>
  <si>
    <t>Cumberland</t>
  </si>
  <si>
    <t>York</t>
  </si>
  <si>
    <t>Dorchester</t>
  </si>
  <si>
    <t>Kent</t>
  </si>
  <si>
    <t>Jackson</t>
  </si>
  <si>
    <t>Cape May</t>
  </si>
  <si>
    <t>Atlantic</t>
  </si>
  <si>
    <t>Ocean</t>
  </si>
  <si>
    <t>Salem</t>
  </si>
  <si>
    <t>Suffolk</t>
  </si>
  <si>
    <t>Nassau</t>
  </si>
  <si>
    <t>Dare</t>
  </si>
  <si>
    <t>Hyde</t>
  </si>
  <si>
    <t>Carteret</t>
  </si>
  <si>
    <t>Currituck</t>
  </si>
  <si>
    <t>Coos</t>
  </si>
  <si>
    <t>Tillamook</t>
  </si>
  <si>
    <t>Lincoln</t>
  </si>
  <si>
    <t>Delaware</t>
  </si>
  <si>
    <t>Philadelphia</t>
  </si>
  <si>
    <t>Newport</t>
  </si>
  <si>
    <t>Beaufort</t>
  </si>
  <si>
    <t>Charleston</t>
  </si>
  <si>
    <t>Colleton</t>
  </si>
  <si>
    <t>Hampton</t>
  </si>
  <si>
    <t>Jasper</t>
  </si>
  <si>
    <t>Georgetown</t>
  </si>
  <si>
    <t>Horry</t>
  </si>
  <si>
    <t>Marion</t>
  </si>
  <si>
    <t>Chambers</t>
  </si>
  <si>
    <t>Aransas</t>
  </si>
  <si>
    <t>Calhoun</t>
  </si>
  <si>
    <t>Refugio</t>
  </si>
  <si>
    <t>Brazoria</t>
  </si>
  <si>
    <t>Willacy</t>
  </si>
  <si>
    <t>Hidalgo</t>
  </si>
  <si>
    <t>Starr</t>
  </si>
  <si>
    <t>Zapata</t>
  </si>
  <si>
    <t>Matagorda</t>
  </si>
  <si>
    <t>Prince George</t>
  </si>
  <si>
    <t>Chesterfield</t>
  </si>
  <si>
    <t>Caroline</t>
  </si>
  <si>
    <t>Essex</t>
  </si>
  <si>
    <t>King George</t>
  </si>
  <si>
    <t>Richmond</t>
  </si>
  <si>
    <t>Clallam</t>
  </si>
  <si>
    <t>Grays Harbor</t>
  </si>
  <si>
    <t>Wahkiakum</t>
  </si>
  <si>
    <t>Clatsop</t>
  </si>
  <si>
    <t>Columbia</t>
  </si>
  <si>
    <t>Clark</t>
  </si>
  <si>
    <t>San Juan</t>
  </si>
  <si>
    <t>Pacific</t>
  </si>
  <si>
    <t>Thurston</t>
  </si>
  <si>
    <t>Pierce</t>
  </si>
  <si>
    <t>Virginia Beach</t>
  </si>
  <si>
    <t>Baldwin</t>
  </si>
  <si>
    <t>Alameda</t>
  </si>
  <si>
    <t>San Mateo</t>
  </si>
  <si>
    <t>Santa Clara</t>
  </si>
  <si>
    <t>Mobile</t>
  </si>
  <si>
    <t>Rockingham</t>
  </si>
  <si>
    <t>San Luis Obispo</t>
  </si>
  <si>
    <t>Santa Barbara</t>
  </si>
  <si>
    <t>Humboldt</t>
  </si>
  <si>
    <t>Marin</t>
  </si>
  <si>
    <t>Moody</t>
  </si>
  <si>
    <t>Nantucket</t>
  </si>
  <si>
    <t>Somerset</t>
  </si>
  <si>
    <t>Accomack</t>
  </si>
  <si>
    <t>Barnstable</t>
  </si>
  <si>
    <t>Parker</t>
  </si>
  <si>
    <t>Dukes</t>
  </si>
  <si>
    <t>Poquoson</t>
  </si>
  <si>
    <t>Fairfax</t>
  </si>
  <si>
    <t>Prince William</t>
  </si>
  <si>
    <t>Monterey</t>
  </si>
  <si>
    <t>San Diego</t>
  </si>
  <si>
    <t>Napa</t>
  </si>
  <si>
    <t>Solano</t>
  </si>
  <si>
    <t>Sonoma</t>
  </si>
  <si>
    <t>Effingham</t>
  </si>
  <si>
    <t>Orange</t>
  </si>
  <si>
    <t>Middlesex</t>
  </si>
  <si>
    <t>STATE</t>
  </si>
  <si>
    <t>COUNTY</t>
  </si>
  <si>
    <t>NAME</t>
  </si>
  <si>
    <t>LSAD</t>
  </si>
  <si>
    <t>CENSUSAREA</t>
  </si>
  <si>
    <t>IEClat</t>
  </si>
  <si>
    <t>IEClon</t>
  </si>
  <si>
    <t>FIPSCode</t>
  </si>
  <si>
    <t>01</t>
  </si>
  <si>
    <t>029</t>
  </si>
  <si>
    <t>Cleburne</t>
  </si>
  <si>
    <t>031</t>
  </si>
  <si>
    <t>Coffee</t>
  </si>
  <si>
    <t>037</t>
  </si>
  <si>
    <t>Coosa</t>
  </si>
  <si>
    <t>039</t>
  </si>
  <si>
    <t>Covington</t>
  </si>
  <si>
    <t>041</t>
  </si>
  <si>
    <t>Crenshaw</t>
  </si>
  <si>
    <t>045</t>
  </si>
  <si>
    <t>Dale</t>
  </si>
  <si>
    <t>049</t>
  </si>
  <si>
    <t>DeKalb</t>
  </si>
  <si>
    <t>053</t>
  </si>
  <si>
    <t>Escambia</t>
  </si>
  <si>
    <t>057</t>
  </si>
  <si>
    <t>Fayette</t>
  </si>
  <si>
    <t>061</t>
  </si>
  <si>
    <t>Geneva</t>
  </si>
  <si>
    <t>067</t>
  </si>
  <si>
    <t>Henry</t>
  </si>
  <si>
    <t>075</t>
  </si>
  <si>
    <t>Lamar</t>
  </si>
  <si>
    <t>077</t>
  </si>
  <si>
    <t>Lauderdale</t>
  </si>
  <si>
    <t>079</t>
  </si>
  <si>
    <t>Lawrence</t>
  </si>
  <si>
    <t>001</t>
  </si>
  <si>
    <t>Autauga</t>
  </si>
  <si>
    <t>003</t>
  </si>
  <si>
    <t>005</t>
  </si>
  <si>
    <t>Barbour</t>
  </si>
  <si>
    <t>007</t>
  </si>
  <si>
    <t>Bibb</t>
  </si>
  <si>
    <t>009</t>
  </si>
  <si>
    <t>Blount</t>
  </si>
  <si>
    <t>011</t>
  </si>
  <si>
    <t>Bullock</t>
  </si>
  <si>
    <t>023</t>
  </si>
  <si>
    <t>Choctaw</t>
  </si>
  <si>
    <t>025</t>
  </si>
  <si>
    <t>Clarke</t>
  </si>
  <si>
    <t>027</t>
  </si>
  <si>
    <t>Clay</t>
  </si>
  <si>
    <t>033</t>
  </si>
  <si>
    <t>Colbert</t>
  </si>
  <si>
    <t>035</t>
  </si>
  <si>
    <t>Conecuh</t>
  </si>
  <si>
    <t>043</t>
  </si>
  <si>
    <t>Cullman</t>
  </si>
  <si>
    <t>047</t>
  </si>
  <si>
    <t>Dallas</t>
  </si>
  <si>
    <t>051</t>
  </si>
  <si>
    <t>Elmore</t>
  </si>
  <si>
    <t>055</t>
  </si>
  <si>
    <t>Etowah</t>
  </si>
  <si>
    <t>059</t>
  </si>
  <si>
    <t>Franklin</t>
  </si>
  <si>
    <t>063</t>
  </si>
  <si>
    <t>Greene</t>
  </si>
  <si>
    <t>065</t>
  </si>
  <si>
    <t>Hale</t>
  </si>
  <si>
    <t>071</t>
  </si>
  <si>
    <t>073</t>
  </si>
  <si>
    <t>085</t>
  </si>
  <si>
    <t>Lowndes</t>
  </si>
  <si>
    <t>087</t>
  </si>
  <si>
    <t>Macon</t>
  </si>
  <si>
    <t>089</t>
  </si>
  <si>
    <t>Madison</t>
  </si>
  <si>
    <t>091</t>
  </si>
  <si>
    <t>Marengo</t>
  </si>
  <si>
    <t>095</t>
  </si>
  <si>
    <t>Marshall</t>
  </si>
  <si>
    <t>097</t>
  </si>
  <si>
    <t>099</t>
  </si>
  <si>
    <t>107</t>
  </si>
  <si>
    <t>Pickens</t>
  </si>
  <si>
    <t>109</t>
  </si>
  <si>
    <t>Pike</t>
  </si>
  <si>
    <t>113</t>
  </si>
  <si>
    <t>Russell</t>
  </si>
  <si>
    <t>115</t>
  </si>
  <si>
    <t>St. Clair</t>
  </si>
  <si>
    <t>117</t>
  </si>
  <si>
    <t>Shelby</t>
  </si>
  <si>
    <t>119</t>
  </si>
  <si>
    <t>Sumter</t>
  </si>
  <si>
    <t>121</t>
  </si>
  <si>
    <t>Talladega</t>
  </si>
  <si>
    <t>129</t>
  </si>
  <si>
    <t>131</t>
  </si>
  <si>
    <t>Wilcox</t>
  </si>
  <si>
    <t>013</t>
  </si>
  <si>
    <t>Butler</t>
  </si>
  <si>
    <t>015</t>
  </si>
  <si>
    <t>017</t>
  </si>
  <si>
    <t>019</t>
  </si>
  <si>
    <t>Cherokee</t>
  </si>
  <si>
    <t>021</t>
  </si>
  <si>
    <t>Chilton</t>
  </si>
  <si>
    <t>123</t>
  </si>
  <si>
    <t>Tallapoosa</t>
  </si>
  <si>
    <t>125</t>
  </si>
  <si>
    <t>Tuscaloosa</t>
  </si>
  <si>
    <t>127</t>
  </si>
  <si>
    <t>Walker</t>
  </si>
  <si>
    <t>133</t>
  </si>
  <si>
    <t>Winston</t>
  </si>
  <si>
    <t>101</t>
  </si>
  <si>
    <t>Montgomery</t>
  </si>
  <si>
    <t>069</t>
  </si>
  <si>
    <t>Houston</t>
  </si>
  <si>
    <t>081</t>
  </si>
  <si>
    <t>083</t>
  </si>
  <si>
    <t>Limestone</t>
  </si>
  <si>
    <t>093</t>
  </si>
  <si>
    <t>103</t>
  </si>
  <si>
    <t>Morgan</t>
  </si>
  <si>
    <t>105</t>
  </si>
  <si>
    <t>Perry</t>
  </si>
  <si>
    <t>111</t>
  </si>
  <si>
    <t>Randolph</t>
  </si>
  <si>
    <t>04</t>
  </si>
  <si>
    <t>Apache</t>
  </si>
  <si>
    <t>Cochise</t>
  </si>
  <si>
    <t>Coconino</t>
  </si>
  <si>
    <t>Gila</t>
  </si>
  <si>
    <t>Graham</t>
  </si>
  <si>
    <t>Greenlee</t>
  </si>
  <si>
    <t>012</t>
  </si>
  <si>
    <t>La Paz</t>
  </si>
  <si>
    <t>Maricopa</t>
  </si>
  <si>
    <t>Mohave</t>
  </si>
  <si>
    <t>Navajo</t>
  </si>
  <si>
    <t>Pima</t>
  </si>
  <si>
    <t>Pinal</t>
  </si>
  <si>
    <t>Santa Cruz</t>
  </si>
  <si>
    <t>Yavapai</t>
  </si>
  <si>
    <t>Yuma</t>
  </si>
  <si>
    <t>05</t>
  </si>
  <si>
    <t>Fulton</t>
  </si>
  <si>
    <t>Garland</t>
  </si>
  <si>
    <t>Grant</t>
  </si>
  <si>
    <t>Hot Spring</t>
  </si>
  <si>
    <t>Izard</t>
  </si>
  <si>
    <t>Johnson</t>
  </si>
  <si>
    <t>Arkansas</t>
  </si>
  <si>
    <t>Ashley</t>
  </si>
  <si>
    <t>Baxter</t>
  </si>
  <si>
    <t>Benton</t>
  </si>
  <si>
    <t>Bradley</t>
  </si>
  <si>
    <t>Chicot</t>
  </si>
  <si>
    <t>Conway</t>
  </si>
  <si>
    <t>Cross</t>
  </si>
  <si>
    <t>Desha</t>
  </si>
  <si>
    <t>Faulkner</t>
  </si>
  <si>
    <t>Hempstead</t>
  </si>
  <si>
    <t>Howard</t>
  </si>
  <si>
    <t>Independence</t>
  </si>
  <si>
    <t>Lafayette</t>
  </si>
  <si>
    <t>Little River</t>
  </si>
  <si>
    <t>Lonoke</t>
  </si>
  <si>
    <t>Miller</t>
  </si>
  <si>
    <t>Mississippi</t>
  </si>
  <si>
    <t>Nevada</t>
  </si>
  <si>
    <t>Ouachita</t>
  </si>
  <si>
    <t>Phillips</t>
  </si>
  <si>
    <t>Prairie</t>
  </si>
  <si>
    <t>Sebastian</t>
  </si>
  <si>
    <t>Sevier</t>
  </si>
  <si>
    <t>139</t>
  </si>
  <si>
    <t>Union</t>
  </si>
  <si>
    <t>145</t>
  </si>
  <si>
    <t>White</t>
  </si>
  <si>
    <t>147</t>
  </si>
  <si>
    <t>Woodruff</t>
  </si>
  <si>
    <t>Boone</t>
  </si>
  <si>
    <t>Carroll</t>
  </si>
  <si>
    <t>Cleveland</t>
  </si>
  <si>
    <t>Craighead</t>
  </si>
  <si>
    <t>Crawford</t>
  </si>
  <si>
    <t>Crittenden</t>
  </si>
  <si>
    <t>Drew</t>
  </si>
  <si>
    <t>143</t>
  </si>
  <si>
    <t>149</t>
  </si>
  <si>
    <t>Yell</t>
  </si>
  <si>
    <t>Logan</t>
  </si>
  <si>
    <t>Newton</t>
  </si>
  <si>
    <t>Poinsett</t>
  </si>
  <si>
    <t>Polk</t>
  </si>
  <si>
    <t>Pope</t>
  </si>
  <si>
    <t>Pulaski</t>
  </si>
  <si>
    <t>St. Francis</t>
  </si>
  <si>
    <t>Saline</t>
  </si>
  <si>
    <t>Scott</t>
  </si>
  <si>
    <t>Searcy</t>
  </si>
  <si>
    <t>135</t>
  </si>
  <si>
    <t>Sharp</t>
  </si>
  <si>
    <t>137</t>
  </si>
  <si>
    <t>Stone</t>
  </si>
  <si>
    <t>141</t>
  </si>
  <si>
    <t>Van Buren</t>
  </si>
  <si>
    <t>06</t>
  </si>
  <si>
    <t>Lassen</t>
  </si>
  <si>
    <t>Modoc</t>
  </si>
  <si>
    <t>San Francisco</t>
  </si>
  <si>
    <t>Sierra</t>
  </si>
  <si>
    <t>Sutter</t>
  </si>
  <si>
    <t>Trinity</t>
  </si>
  <si>
    <t>Ventura</t>
  </si>
  <si>
    <t>Yuba</t>
  </si>
  <si>
    <t>Lake</t>
  </si>
  <si>
    <t>San Bernardino</t>
  </si>
  <si>
    <t>Alpine</t>
  </si>
  <si>
    <t>Amador</t>
  </si>
  <si>
    <t>Butte</t>
  </si>
  <si>
    <t>Calaveras</t>
  </si>
  <si>
    <t>Colusa</t>
  </si>
  <si>
    <t>Contra Costa</t>
  </si>
  <si>
    <t>Del Norte</t>
  </si>
  <si>
    <t>El Dorado</t>
  </si>
  <si>
    <t>Fresno</t>
  </si>
  <si>
    <t>Glenn</t>
  </si>
  <si>
    <t>Imperial</t>
  </si>
  <si>
    <t>Inyo</t>
  </si>
  <si>
    <t>Kern</t>
  </si>
  <si>
    <t>Kings</t>
  </si>
  <si>
    <t>Los Angeles</t>
  </si>
  <si>
    <t>Madera</t>
  </si>
  <si>
    <t>Mariposa</t>
  </si>
  <si>
    <t>Mendocino</t>
  </si>
  <si>
    <t>Merced</t>
  </si>
  <si>
    <t>Mono</t>
  </si>
  <si>
    <t>Placer</t>
  </si>
  <si>
    <t>Plumas</t>
  </si>
  <si>
    <t>Riverside</t>
  </si>
  <si>
    <t>Sacramento</t>
  </si>
  <si>
    <t>San Benito</t>
  </si>
  <si>
    <t>San Joaquin</t>
  </si>
  <si>
    <t>Shasta</t>
  </si>
  <si>
    <t>Siskiyou</t>
  </si>
  <si>
    <t>Stanislaus</t>
  </si>
  <si>
    <t>Tehama</t>
  </si>
  <si>
    <t>Tulare</t>
  </si>
  <si>
    <t>Tuolumne</t>
  </si>
  <si>
    <t>Yolo</t>
  </si>
  <si>
    <t>08</t>
  </si>
  <si>
    <t>Hinsdale</t>
  </si>
  <si>
    <t>Kiowa</t>
  </si>
  <si>
    <t>Kit Carson</t>
  </si>
  <si>
    <t>Las Animas</t>
  </si>
  <si>
    <t>Mineral</t>
  </si>
  <si>
    <t>Montrose</t>
  </si>
  <si>
    <t>Otero</t>
  </si>
  <si>
    <t>Prowers</t>
  </si>
  <si>
    <t>Pueblo</t>
  </si>
  <si>
    <t>Rio Blanco</t>
  </si>
  <si>
    <t>Rio Grande</t>
  </si>
  <si>
    <t>Adams</t>
  </si>
  <si>
    <t>Alamosa</t>
  </si>
  <si>
    <t>Arapahoe</t>
  </si>
  <si>
    <t>Archuleta</t>
  </si>
  <si>
    <t>Baca</t>
  </si>
  <si>
    <t>Bent</t>
  </si>
  <si>
    <t>Boulder</t>
  </si>
  <si>
    <t>Chaffee</t>
  </si>
  <si>
    <t>Clear Creek</t>
  </si>
  <si>
    <t>Costilla</t>
  </si>
  <si>
    <t>Custer</t>
  </si>
  <si>
    <t>Delta</t>
  </si>
  <si>
    <t>Denver</t>
  </si>
  <si>
    <t>Douglas</t>
  </si>
  <si>
    <t>Eagle</t>
  </si>
  <si>
    <t>Grand</t>
  </si>
  <si>
    <t>Gunnison</t>
  </si>
  <si>
    <t>Huerfano</t>
  </si>
  <si>
    <t>La Plata</t>
  </si>
  <si>
    <t>Larimer</t>
  </si>
  <si>
    <t>Mesa</t>
  </si>
  <si>
    <t>Moffat</t>
  </si>
  <si>
    <t>Montezuma</t>
  </si>
  <si>
    <t>Ouray</t>
  </si>
  <si>
    <t>Park</t>
  </si>
  <si>
    <t>Pitkin</t>
  </si>
  <si>
    <t>Routt</t>
  </si>
  <si>
    <t>Saguache</t>
  </si>
  <si>
    <t>San Miguel</t>
  </si>
  <si>
    <t>Summit</t>
  </si>
  <si>
    <t>014</t>
  </si>
  <si>
    <t>Broomfield</t>
  </si>
  <si>
    <t>Cheyenne</t>
  </si>
  <si>
    <t>Conejos</t>
  </si>
  <si>
    <t>Crowley</t>
  </si>
  <si>
    <t>Dolores</t>
  </si>
  <si>
    <t>Elbert</t>
  </si>
  <si>
    <t>El Paso</t>
  </si>
  <si>
    <t>Fremont</t>
  </si>
  <si>
    <t>Garfield</t>
  </si>
  <si>
    <t>Gilpin</t>
  </si>
  <si>
    <t>Sedgwick</t>
  </si>
  <si>
    <t>Teller</t>
  </si>
  <si>
    <t>Weld</t>
  </si>
  <si>
    <t>09</t>
  </si>
  <si>
    <t>Fairfield</t>
  </si>
  <si>
    <t>Hartford</t>
  </si>
  <si>
    <t>Litchfield</t>
  </si>
  <si>
    <t>New Haven</t>
  </si>
  <si>
    <t>New London</t>
  </si>
  <si>
    <t>Tolland</t>
  </si>
  <si>
    <t>Windham</t>
  </si>
  <si>
    <t>10</t>
  </si>
  <si>
    <t>New Castle</t>
  </si>
  <si>
    <t>Sussex</t>
  </si>
  <si>
    <t>11</t>
  </si>
  <si>
    <t>District of Columbia</t>
  </si>
  <si>
    <t>12</t>
  </si>
  <si>
    <t>DeSoto</t>
  </si>
  <si>
    <t>Flagler</t>
  </si>
  <si>
    <t>Okaloosa</t>
  </si>
  <si>
    <t>Palm Beach</t>
  </si>
  <si>
    <t>Putnam</t>
  </si>
  <si>
    <t>St. Johns</t>
  </si>
  <si>
    <t>St. Lucie</t>
  </si>
  <si>
    <t>Glades</t>
  </si>
  <si>
    <t>Hardee</t>
  </si>
  <si>
    <t>Hendry</t>
  </si>
  <si>
    <t>Holmes</t>
  </si>
  <si>
    <t>Alachua</t>
  </si>
  <si>
    <t>Baker</t>
  </si>
  <si>
    <t>Bay</t>
  </si>
  <si>
    <t>Bradford</t>
  </si>
  <si>
    <t>Broward</t>
  </si>
  <si>
    <t>Duval</t>
  </si>
  <si>
    <t>Gadsden</t>
  </si>
  <si>
    <t>Gilchrist</t>
  </si>
  <si>
    <t>Hamilton</t>
  </si>
  <si>
    <t>Highlands</t>
  </si>
  <si>
    <t>Leon</t>
  </si>
  <si>
    <t>Liberty</t>
  </si>
  <si>
    <t>086</t>
  </si>
  <si>
    <t>Miami-Dade</t>
  </si>
  <si>
    <t>Okeechobee</t>
  </si>
  <si>
    <t>Osceola</t>
  </si>
  <si>
    <t>Pasco</t>
  </si>
  <si>
    <t>Santa Rosa</t>
  </si>
  <si>
    <t>Seminole</t>
  </si>
  <si>
    <t>Suwannee</t>
  </si>
  <si>
    <t>Sarasota</t>
  </si>
  <si>
    <t>Walton</t>
  </si>
  <si>
    <t>Volusia</t>
  </si>
  <si>
    <t>13</t>
  </si>
  <si>
    <t>Clayton</t>
  </si>
  <si>
    <t>Clinch</t>
  </si>
  <si>
    <t>Appling</t>
  </si>
  <si>
    <t>Barrow</t>
  </si>
  <si>
    <t>Bartow</t>
  </si>
  <si>
    <t>Berrien</t>
  </si>
  <si>
    <t>Brantley</t>
  </si>
  <si>
    <t>Brooks</t>
  </si>
  <si>
    <t>Bryan</t>
  </si>
  <si>
    <t>Burke</t>
  </si>
  <si>
    <t>Camden</t>
  </si>
  <si>
    <t>Charlton</t>
  </si>
  <si>
    <t>Cook</t>
  </si>
  <si>
    <t>Crisp</t>
  </si>
  <si>
    <t>Emanuel</t>
  </si>
  <si>
    <t>Glynn</t>
  </si>
  <si>
    <t>Grady</t>
  </si>
  <si>
    <t>Gwinnett</t>
  </si>
  <si>
    <t>Habersham</t>
  </si>
  <si>
    <t>Heard</t>
  </si>
  <si>
    <t>151</t>
  </si>
  <si>
    <t>163</t>
  </si>
  <si>
    <t>171</t>
  </si>
  <si>
    <t>179</t>
  </si>
  <si>
    <t>183</t>
  </si>
  <si>
    <t>Long</t>
  </si>
  <si>
    <t>185</t>
  </si>
  <si>
    <t>189</t>
  </si>
  <si>
    <t>McDuffie</t>
  </si>
  <si>
    <t>191</t>
  </si>
  <si>
    <t>195</t>
  </si>
  <si>
    <t>201</t>
  </si>
  <si>
    <t>213</t>
  </si>
  <si>
    <t>Murray</t>
  </si>
  <si>
    <t>217</t>
  </si>
  <si>
    <t>219</t>
  </si>
  <si>
    <t>Oconee</t>
  </si>
  <si>
    <t>221</t>
  </si>
  <si>
    <t>Oglethorpe</t>
  </si>
  <si>
    <t>223</t>
  </si>
  <si>
    <t>Paulding</t>
  </si>
  <si>
    <t>229</t>
  </si>
  <si>
    <t>241</t>
  </si>
  <si>
    <t>Rabun</t>
  </si>
  <si>
    <t>245</t>
  </si>
  <si>
    <t>249</t>
  </si>
  <si>
    <t>Schley</t>
  </si>
  <si>
    <t>251</t>
  </si>
  <si>
    <t>Screven</t>
  </si>
  <si>
    <t>267</t>
  </si>
  <si>
    <t>Tattnall</t>
  </si>
  <si>
    <t>269</t>
  </si>
  <si>
    <t>271</t>
  </si>
  <si>
    <t>Telfair</t>
  </si>
  <si>
    <t>285</t>
  </si>
  <si>
    <t>Troup</t>
  </si>
  <si>
    <t>289</t>
  </si>
  <si>
    <t>Twiggs</t>
  </si>
  <si>
    <t>291</t>
  </si>
  <si>
    <t>301</t>
  </si>
  <si>
    <t>Warren</t>
  </si>
  <si>
    <t>303</t>
  </si>
  <si>
    <t>305</t>
  </si>
  <si>
    <t>Wayne</t>
  </si>
  <si>
    <t>309</t>
  </si>
  <si>
    <t>Wheeler</t>
  </si>
  <si>
    <t>313</t>
  </si>
  <si>
    <t>Whitfield</t>
  </si>
  <si>
    <t>317</t>
  </si>
  <si>
    <t>Wilkes</t>
  </si>
  <si>
    <t>319</t>
  </si>
  <si>
    <t>Wilkinson</t>
  </si>
  <si>
    <t>Atkinson</t>
  </si>
  <si>
    <t>Bacon</t>
  </si>
  <si>
    <t>Banks</t>
  </si>
  <si>
    <t>Ben Hill</t>
  </si>
  <si>
    <t>Bleckley</t>
  </si>
  <si>
    <t>Bulloch</t>
  </si>
  <si>
    <t>Butts</t>
  </si>
  <si>
    <t>Candler</t>
  </si>
  <si>
    <t>Catoosa</t>
  </si>
  <si>
    <t>Chattahoochee</t>
  </si>
  <si>
    <t>Chattooga</t>
  </si>
  <si>
    <t>Coweta</t>
  </si>
  <si>
    <t>Dade</t>
  </si>
  <si>
    <t>Dawson</t>
  </si>
  <si>
    <t>Decatur</t>
  </si>
  <si>
    <t>Dodge</t>
  </si>
  <si>
    <t>Dooly</t>
  </si>
  <si>
    <t>Dougherty</t>
  </si>
  <si>
    <t>Early</t>
  </si>
  <si>
    <t>Echols</t>
  </si>
  <si>
    <t>Evans</t>
  </si>
  <si>
    <t>Fannin</t>
  </si>
  <si>
    <t>Floyd</t>
  </si>
  <si>
    <t>Forsyth</t>
  </si>
  <si>
    <t>Cobb</t>
  </si>
  <si>
    <t>Colquitt</t>
  </si>
  <si>
    <t>Hall</t>
  </si>
  <si>
    <t>Haralson</t>
  </si>
  <si>
    <t>Harris</t>
  </si>
  <si>
    <t>Hart</t>
  </si>
  <si>
    <t>153</t>
  </si>
  <si>
    <t>155</t>
  </si>
  <si>
    <t>Irwin</t>
  </si>
  <si>
    <t>157</t>
  </si>
  <si>
    <t>159</t>
  </si>
  <si>
    <t>161</t>
  </si>
  <si>
    <t>Jeff Davis</t>
  </si>
  <si>
    <t>165</t>
  </si>
  <si>
    <t>Jenkins</t>
  </si>
  <si>
    <t>167</t>
  </si>
  <si>
    <t>169</t>
  </si>
  <si>
    <t>Jones</t>
  </si>
  <si>
    <t>173</t>
  </si>
  <si>
    <t>Lanier</t>
  </si>
  <si>
    <t>175</t>
  </si>
  <si>
    <t>Laurens</t>
  </si>
  <si>
    <t>177</t>
  </si>
  <si>
    <t>181</t>
  </si>
  <si>
    <t>Gilmer</t>
  </si>
  <si>
    <t>Glascock</t>
  </si>
  <si>
    <t>Gordon</t>
  </si>
  <si>
    <t>187</t>
  </si>
  <si>
    <t>Lumpkin</t>
  </si>
  <si>
    <t>193</t>
  </si>
  <si>
    <t>197</t>
  </si>
  <si>
    <t>199</t>
  </si>
  <si>
    <t>Meriwether</t>
  </si>
  <si>
    <t>205</t>
  </si>
  <si>
    <t>Mitchell</t>
  </si>
  <si>
    <t>225</t>
  </si>
  <si>
    <t>Peach</t>
  </si>
  <si>
    <t>227</t>
  </si>
  <si>
    <t>231</t>
  </si>
  <si>
    <t>233</t>
  </si>
  <si>
    <t>235</t>
  </si>
  <si>
    <t>207</t>
  </si>
  <si>
    <t>209</t>
  </si>
  <si>
    <t>211</t>
  </si>
  <si>
    <t>215</t>
  </si>
  <si>
    <t>Muscogee</t>
  </si>
  <si>
    <t>255</t>
  </si>
  <si>
    <t>Spalding</t>
  </si>
  <si>
    <t>257</t>
  </si>
  <si>
    <t>Stephens</t>
  </si>
  <si>
    <t>259</t>
  </si>
  <si>
    <t>Stewart</t>
  </si>
  <si>
    <t>261</t>
  </si>
  <si>
    <t>263</t>
  </si>
  <si>
    <t>Talbot</t>
  </si>
  <si>
    <t>265</t>
  </si>
  <si>
    <t>Taliaferro</t>
  </si>
  <si>
    <t>273</t>
  </si>
  <si>
    <t>Terrell</t>
  </si>
  <si>
    <t>275</t>
  </si>
  <si>
    <t>Thomas</t>
  </si>
  <si>
    <t>277</t>
  </si>
  <si>
    <t>Tift</t>
  </si>
  <si>
    <t>279</t>
  </si>
  <si>
    <t>Toombs</t>
  </si>
  <si>
    <t>281</t>
  </si>
  <si>
    <t>Towns</t>
  </si>
  <si>
    <t>283</t>
  </si>
  <si>
    <t>Treutlen</t>
  </si>
  <si>
    <t>287</t>
  </si>
  <si>
    <t>Turner</t>
  </si>
  <si>
    <t>237</t>
  </si>
  <si>
    <t>239</t>
  </si>
  <si>
    <t>Quitman</t>
  </si>
  <si>
    <t>243</t>
  </si>
  <si>
    <t>247</t>
  </si>
  <si>
    <t>Rockdale</t>
  </si>
  <si>
    <t>253</t>
  </si>
  <si>
    <t>311</t>
  </si>
  <si>
    <t>315</t>
  </si>
  <si>
    <t>321</t>
  </si>
  <si>
    <t>Worth</t>
  </si>
  <si>
    <t>293</t>
  </si>
  <si>
    <t>Upson</t>
  </si>
  <si>
    <t>295</t>
  </si>
  <si>
    <t>297</t>
  </si>
  <si>
    <t>299</t>
  </si>
  <si>
    <t>Ware</t>
  </si>
  <si>
    <t>307</t>
  </si>
  <si>
    <t>Webster</t>
  </si>
  <si>
    <t>16</t>
  </si>
  <si>
    <t>Payette</t>
  </si>
  <si>
    <t>Teton</t>
  </si>
  <si>
    <t>Camas</t>
  </si>
  <si>
    <t>Ada</t>
  </si>
  <si>
    <t>Bannock</t>
  </si>
  <si>
    <t>Bear Lake</t>
  </si>
  <si>
    <t>Benewah</t>
  </si>
  <si>
    <t>Bingham</t>
  </si>
  <si>
    <t>Blaine</t>
  </si>
  <si>
    <t>Boise</t>
  </si>
  <si>
    <t>Boundary</t>
  </si>
  <si>
    <t>Caribou</t>
  </si>
  <si>
    <t>Clearwater</t>
  </si>
  <si>
    <t>Idaho</t>
  </si>
  <si>
    <t>Lemhi</t>
  </si>
  <si>
    <t>Lewis</t>
  </si>
  <si>
    <t>Nez Perce</t>
  </si>
  <si>
    <t>Owyhee</t>
  </si>
  <si>
    <t>Power</t>
  </si>
  <si>
    <t>Shoshone</t>
  </si>
  <si>
    <t>Twin Falls</t>
  </si>
  <si>
    <t>Valley</t>
  </si>
  <si>
    <t>Bonner</t>
  </si>
  <si>
    <t>Bonneville</t>
  </si>
  <si>
    <t>Canyon</t>
  </si>
  <si>
    <t>Cassia</t>
  </si>
  <si>
    <t>Gem</t>
  </si>
  <si>
    <t>Gooding</t>
  </si>
  <si>
    <t>Jerome</t>
  </si>
  <si>
    <t>Kootenai</t>
  </si>
  <si>
    <t>Latah</t>
  </si>
  <si>
    <t>Minidoka</t>
  </si>
  <si>
    <t>Oneida</t>
  </si>
  <si>
    <t>17</t>
  </si>
  <si>
    <t>Ford</t>
  </si>
  <si>
    <t>Grundy</t>
  </si>
  <si>
    <t>Alexander</t>
  </si>
  <si>
    <t>Bond</t>
  </si>
  <si>
    <t>Cass</t>
  </si>
  <si>
    <t>Clinton</t>
  </si>
  <si>
    <t>DuPage</t>
  </si>
  <si>
    <t>Gallatin</t>
  </si>
  <si>
    <t>Mason</t>
  </si>
  <si>
    <t>Menard</t>
  </si>
  <si>
    <t>Piatt</t>
  </si>
  <si>
    <t>Rock Island</t>
  </si>
  <si>
    <t>Wabash</t>
  </si>
  <si>
    <t>Will</t>
  </si>
  <si>
    <t>Brown</t>
  </si>
  <si>
    <t>Bureau</t>
  </si>
  <si>
    <t>Champaign</t>
  </si>
  <si>
    <t>Christian</t>
  </si>
  <si>
    <t>Coles</t>
  </si>
  <si>
    <t>De Witt</t>
  </si>
  <si>
    <t>Edgar</t>
  </si>
  <si>
    <t>Edwards</t>
  </si>
  <si>
    <t>Livingston</t>
  </si>
  <si>
    <t>McDonough</t>
  </si>
  <si>
    <t>McHenry</t>
  </si>
  <si>
    <t>McLean</t>
  </si>
  <si>
    <t>Hardin</t>
  </si>
  <si>
    <t>Henderson</t>
  </si>
  <si>
    <t>Iroquois</t>
  </si>
  <si>
    <t>Jersey</t>
  </si>
  <si>
    <t>Jo Daviess</t>
  </si>
  <si>
    <t>Kane</t>
  </si>
  <si>
    <t>Kankakee</t>
  </si>
  <si>
    <t>Kendall</t>
  </si>
  <si>
    <t>Knox</t>
  </si>
  <si>
    <t>LaSalle</t>
  </si>
  <si>
    <t>Sangamon</t>
  </si>
  <si>
    <t>Schuyler</t>
  </si>
  <si>
    <t>Macoupin</t>
  </si>
  <si>
    <t>Massac</t>
  </si>
  <si>
    <t>Mercer</t>
  </si>
  <si>
    <t>Moultrie</t>
  </si>
  <si>
    <t>Ogle</t>
  </si>
  <si>
    <t>Peoria</t>
  </si>
  <si>
    <t>Richland</t>
  </si>
  <si>
    <t>Stark</t>
  </si>
  <si>
    <t>Stephenson</t>
  </si>
  <si>
    <t>Tazewell</t>
  </si>
  <si>
    <t>Vermilion</t>
  </si>
  <si>
    <t>Whiteside</t>
  </si>
  <si>
    <t>Williamson</t>
  </si>
  <si>
    <t>Winnebago</t>
  </si>
  <si>
    <t>203</t>
  </si>
  <si>
    <t>Woodford</t>
  </si>
  <si>
    <t>18</t>
  </si>
  <si>
    <t>Dearborn</t>
  </si>
  <si>
    <t>Dubois</t>
  </si>
  <si>
    <t>Elkhart</t>
  </si>
  <si>
    <t>Fountain</t>
  </si>
  <si>
    <t>Hendricks</t>
  </si>
  <si>
    <t>Huntington</t>
  </si>
  <si>
    <t>Jay</t>
  </si>
  <si>
    <t>Jennings</t>
  </si>
  <si>
    <t>Kosciusko</t>
  </si>
  <si>
    <t>LaGrange</t>
  </si>
  <si>
    <t>Daviess</t>
  </si>
  <si>
    <t>Gibson</t>
  </si>
  <si>
    <t>Harrison</t>
  </si>
  <si>
    <t>Spencer</t>
  </si>
  <si>
    <t>Wells</t>
  </si>
  <si>
    <t>Allen</t>
  </si>
  <si>
    <t>Bartholomew</t>
  </si>
  <si>
    <t>Blackford</t>
  </si>
  <si>
    <t>Noble</t>
  </si>
  <si>
    <t>Ohio</t>
  </si>
  <si>
    <t>Owen</t>
  </si>
  <si>
    <t>Parke</t>
  </si>
  <si>
    <t>Porter</t>
  </si>
  <si>
    <t>Starke</t>
  </si>
  <si>
    <t>Steuben</t>
  </si>
  <si>
    <t>Sullivan</t>
  </si>
  <si>
    <t>Switzerland</t>
  </si>
  <si>
    <t>Tippecanoe</t>
  </si>
  <si>
    <t>Tipton</t>
  </si>
  <si>
    <t>Vanderburgh</t>
  </si>
  <si>
    <t>Posey</t>
  </si>
  <si>
    <t>Ripley</t>
  </si>
  <si>
    <t>Rush</t>
  </si>
  <si>
    <t>St. Joseph</t>
  </si>
  <si>
    <t>LaPorte</t>
  </si>
  <si>
    <t>Miami</t>
  </si>
  <si>
    <t>Vermillion</t>
  </si>
  <si>
    <t>Vigo</t>
  </si>
  <si>
    <t>Warrick</t>
  </si>
  <si>
    <t>Whitley</t>
  </si>
  <si>
    <t>19</t>
  </si>
  <si>
    <t>Winneshiek</t>
  </si>
  <si>
    <t>Woodbury</t>
  </si>
  <si>
    <t>Wright</t>
  </si>
  <si>
    <t>Allamakee</t>
  </si>
  <si>
    <t>Appanoose</t>
  </si>
  <si>
    <t>Davis</t>
  </si>
  <si>
    <t>Des Moines</t>
  </si>
  <si>
    <t>Dickinson</t>
  </si>
  <si>
    <t>Dubuque</t>
  </si>
  <si>
    <t>Emmet</t>
  </si>
  <si>
    <t>Black Hawk</t>
  </si>
  <si>
    <t>Bremer</t>
  </si>
  <si>
    <t>Buchanan</t>
  </si>
  <si>
    <t>Cedar</t>
  </si>
  <si>
    <t>Chickasaw</t>
  </si>
  <si>
    <t>Adair</t>
  </si>
  <si>
    <t>Audubon</t>
  </si>
  <si>
    <t>Buena Vista</t>
  </si>
  <si>
    <t>Cerro Gordo</t>
  </si>
  <si>
    <t>Lucas</t>
  </si>
  <si>
    <t>O'Brien</t>
  </si>
  <si>
    <t>Poweshiek</t>
  </si>
  <si>
    <t>Mahaska</t>
  </si>
  <si>
    <t>Mills</t>
  </si>
  <si>
    <t>Monona</t>
  </si>
  <si>
    <t>Muscatine</t>
  </si>
  <si>
    <t>Page</t>
  </si>
  <si>
    <t>Palo Alto</t>
  </si>
  <si>
    <t>Plymouth</t>
  </si>
  <si>
    <t>Pocahontas</t>
  </si>
  <si>
    <t>Pottawattamie</t>
  </si>
  <si>
    <t>Guthrie</t>
  </si>
  <si>
    <t>Ida</t>
  </si>
  <si>
    <t>Iowa</t>
  </si>
  <si>
    <t>Keokuk</t>
  </si>
  <si>
    <t>Kossuth</t>
  </si>
  <si>
    <t>Linn</t>
  </si>
  <si>
    <t>Louisa</t>
  </si>
  <si>
    <t>Lyon</t>
  </si>
  <si>
    <t>Ringgold</t>
  </si>
  <si>
    <t>Sac</t>
  </si>
  <si>
    <t>Sioux</t>
  </si>
  <si>
    <t>Story</t>
  </si>
  <si>
    <t>Tama</t>
  </si>
  <si>
    <t>Wapello</t>
  </si>
  <si>
    <t>20</t>
  </si>
  <si>
    <t>Cloud</t>
  </si>
  <si>
    <t>Coffey</t>
  </si>
  <si>
    <t>Cowley</t>
  </si>
  <si>
    <t>Doniphan</t>
  </si>
  <si>
    <t>Elk</t>
  </si>
  <si>
    <t>Ellis</t>
  </si>
  <si>
    <t>Ellsworth</t>
  </si>
  <si>
    <t>Geary</t>
  </si>
  <si>
    <t>Gove</t>
  </si>
  <si>
    <t>Gray</t>
  </si>
  <si>
    <t>Greeley</t>
  </si>
  <si>
    <t>Greenwood</t>
  </si>
  <si>
    <t>Harper</t>
  </si>
  <si>
    <t>Harvey</t>
  </si>
  <si>
    <t>Hodgeman</t>
  </si>
  <si>
    <t>Anderson</t>
  </si>
  <si>
    <t>Chase</t>
  </si>
  <si>
    <t>Comanche</t>
  </si>
  <si>
    <t>Finney</t>
  </si>
  <si>
    <t>Haskell</t>
  </si>
  <si>
    <t>Kearny</t>
  </si>
  <si>
    <t>McPherson</t>
  </si>
  <si>
    <t>Morton</t>
  </si>
  <si>
    <t>Ottawa</t>
  </si>
  <si>
    <t>Pottawatomie</t>
  </si>
  <si>
    <t>Riley</t>
  </si>
  <si>
    <t>Stafford</t>
  </si>
  <si>
    <t>Stanton</t>
  </si>
  <si>
    <t>Stevens</t>
  </si>
  <si>
    <t>Wichita</t>
  </si>
  <si>
    <t>Atchison</t>
  </si>
  <si>
    <t>Barber</t>
  </si>
  <si>
    <t>Barton</t>
  </si>
  <si>
    <t>Bourbon</t>
  </si>
  <si>
    <t>Chautauqua</t>
  </si>
  <si>
    <t>Jewell</t>
  </si>
  <si>
    <t>Kingman</t>
  </si>
  <si>
    <t>Labette</t>
  </si>
  <si>
    <t>Lane</t>
  </si>
  <si>
    <t>Leavenworth</t>
  </si>
  <si>
    <t>Republic</t>
  </si>
  <si>
    <t>Rice</t>
  </si>
  <si>
    <t>Rooks</t>
  </si>
  <si>
    <t>Seward</t>
  </si>
  <si>
    <t>Shawnee</t>
  </si>
  <si>
    <t>Sheridan</t>
  </si>
  <si>
    <t>Meade</t>
  </si>
  <si>
    <t>Morris</t>
  </si>
  <si>
    <t>Nemaha</t>
  </si>
  <si>
    <t>Neosho</t>
  </si>
  <si>
    <t>Ness</t>
  </si>
  <si>
    <t>Norton</t>
  </si>
  <si>
    <t>Osage</t>
  </si>
  <si>
    <t>Osborne</t>
  </si>
  <si>
    <t>Pawnee</t>
  </si>
  <si>
    <t>Pratt</t>
  </si>
  <si>
    <t>Rawlins</t>
  </si>
  <si>
    <t>Reno</t>
  </si>
  <si>
    <t>Sherman</t>
  </si>
  <si>
    <t>Smith</t>
  </si>
  <si>
    <t>Sumner</t>
  </si>
  <si>
    <t>Trego</t>
  </si>
  <si>
    <t>Wabaunsee</t>
  </si>
  <si>
    <t>Wallace</t>
  </si>
  <si>
    <t>Wilson</t>
  </si>
  <si>
    <t>Woodson</t>
  </si>
  <si>
    <t>Wyandotte</t>
  </si>
  <si>
    <t>21</t>
  </si>
  <si>
    <t>Oldham</t>
  </si>
  <si>
    <t>Owsley</t>
  </si>
  <si>
    <t>Pendleton</t>
  </si>
  <si>
    <t>Powell</t>
  </si>
  <si>
    <t>Robertson</t>
  </si>
  <si>
    <t>Rockcastle</t>
  </si>
  <si>
    <t>Rowan</t>
  </si>
  <si>
    <t>Simpson</t>
  </si>
  <si>
    <t>Wolfe</t>
  </si>
  <si>
    <t>Todd</t>
  </si>
  <si>
    <t>Trigg</t>
  </si>
  <si>
    <t>Trimble</t>
  </si>
  <si>
    <t>Ballard</t>
  </si>
  <si>
    <t>Barren</t>
  </si>
  <si>
    <t>Boyd</t>
  </si>
  <si>
    <t>Boyle</t>
  </si>
  <si>
    <t>Bracken</t>
  </si>
  <si>
    <t>Bell</t>
  </si>
  <si>
    <t>Breathitt</t>
  </si>
  <si>
    <t>Breckinridge</t>
  </si>
  <si>
    <t>Bullitt</t>
  </si>
  <si>
    <t>Caldwell</t>
  </si>
  <si>
    <t>Carter</t>
  </si>
  <si>
    <t>Edmonson</t>
  </si>
  <si>
    <t>Garrard</t>
  </si>
  <si>
    <t>Grayson</t>
  </si>
  <si>
    <t>Greenup</t>
  </si>
  <si>
    <t>Harlan</t>
  </si>
  <si>
    <t>Hopkins</t>
  </si>
  <si>
    <t>Knott</t>
  </si>
  <si>
    <t>Larue</t>
  </si>
  <si>
    <t>Laurel</t>
  </si>
  <si>
    <t>Leslie</t>
  </si>
  <si>
    <t>Letcher</t>
  </si>
  <si>
    <t>Magoffin</t>
  </si>
  <si>
    <t>Menifee</t>
  </si>
  <si>
    <t>Metcalfe</t>
  </si>
  <si>
    <t>Muhlenberg</t>
  </si>
  <si>
    <t>Nelson</t>
  </si>
  <si>
    <t>Calloway</t>
  </si>
  <si>
    <t>Campbell</t>
  </si>
  <si>
    <t>Carlisle</t>
  </si>
  <si>
    <t>Casey</t>
  </si>
  <si>
    <t>Green</t>
  </si>
  <si>
    <t>Hickman</t>
  </si>
  <si>
    <t>Jessamine</t>
  </si>
  <si>
    <t>Kenton</t>
  </si>
  <si>
    <t>Elliott</t>
  </si>
  <si>
    <t>Fleming</t>
  </si>
  <si>
    <t>Graves</t>
  </si>
  <si>
    <t>McCracken</t>
  </si>
  <si>
    <t>McCreary</t>
  </si>
  <si>
    <t>Bath</t>
  </si>
  <si>
    <t>Nicholas</t>
  </si>
  <si>
    <t>Estill</t>
  </si>
  <si>
    <t>22</t>
  </si>
  <si>
    <t>Iberville</t>
  </si>
  <si>
    <t>Parish</t>
  </si>
  <si>
    <t>La Salle</t>
  </si>
  <si>
    <t>Natchitoches</t>
  </si>
  <si>
    <t>Rapides</t>
  </si>
  <si>
    <t>St. Charles</t>
  </si>
  <si>
    <t>St. James</t>
  </si>
  <si>
    <t>St. John the Baptist</t>
  </si>
  <si>
    <t>Vernon</t>
  </si>
  <si>
    <t>West Baton Rouge</t>
  </si>
  <si>
    <t>West Feliciana</t>
  </si>
  <si>
    <t>Acadia</t>
  </si>
  <si>
    <t>Ascension</t>
  </si>
  <si>
    <t>Assumption</t>
  </si>
  <si>
    <t>Avoyelles</t>
  </si>
  <si>
    <t>Bienville</t>
  </si>
  <si>
    <t>Bossier</t>
  </si>
  <si>
    <t>Caddo</t>
  </si>
  <si>
    <t>Catahoula</t>
  </si>
  <si>
    <t>Concordia</t>
  </si>
  <si>
    <t>De Soto</t>
  </si>
  <si>
    <t>East Baton Rouge</t>
  </si>
  <si>
    <t>East Carroll</t>
  </si>
  <si>
    <t>East Feliciana</t>
  </si>
  <si>
    <t>Evangeline</t>
  </si>
  <si>
    <t>Jefferson Davis</t>
  </si>
  <si>
    <t>Lafourche</t>
  </si>
  <si>
    <t>Morehouse</t>
  </si>
  <si>
    <t>Pointe Coupee</t>
  </si>
  <si>
    <t>Red River</t>
  </si>
  <si>
    <t>Sabine</t>
  </si>
  <si>
    <t>St. Helena</t>
  </si>
  <si>
    <t>St. Landry</t>
  </si>
  <si>
    <t>St. Martin</t>
  </si>
  <si>
    <t>Tangipahoa</t>
  </si>
  <si>
    <t>Tensas</t>
  </si>
  <si>
    <t>West Carroll</t>
  </si>
  <si>
    <t>Winn</t>
  </si>
  <si>
    <t>Beauregard</t>
  </si>
  <si>
    <t>Calcasieu</t>
  </si>
  <si>
    <t>Claiborne</t>
  </si>
  <si>
    <t>23</t>
  </si>
  <si>
    <t>Androscoggin</t>
  </si>
  <si>
    <t>Aroostook</t>
  </si>
  <si>
    <t>Kennebec</t>
  </si>
  <si>
    <t>Oxford</t>
  </si>
  <si>
    <t>Penobscot</t>
  </si>
  <si>
    <t>Piscataquis</t>
  </si>
  <si>
    <t>Sagadahoc</t>
  </si>
  <si>
    <t>Waldo</t>
  </si>
  <si>
    <t>24</t>
  </si>
  <si>
    <t>Allegany</t>
  </si>
  <si>
    <t>Anne Arundel</t>
  </si>
  <si>
    <t>Baltimore</t>
  </si>
  <si>
    <t>Calvert</t>
  </si>
  <si>
    <t>Cecil</t>
  </si>
  <si>
    <t>Charles</t>
  </si>
  <si>
    <t>Frederick</t>
  </si>
  <si>
    <t>Garrett</t>
  </si>
  <si>
    <t>Harford</t>
  </si>
  <si>
    <t>Prince George's</t>
  </si>
  <si>
    <t>Queen Anne's</t>
  </si>
  <si>
    <t>St. Mary's</t>
  </si>
  <si>
    <t>Wicomico</t>
  </si>
  <si>
    <t>Worcester</t>
  </si>
  <si>
    <t>510</t>
  </si>
  <si>
    <t>city</t>
  </si>
  <si>
    <t>25</t>
  </si>
  <si>
    <t>Berkshire</t>
  </si>
  <si>
    <t>Bristol</t>
  </si>
  <si>
    <t>Hampden</t>
  </si>
  <si>
    <t>Hampshire</t>
  </si>
  <si>
    <t>Norfolk</t>
  </si>
  <si>
    <t>26</t>
  </si>
  <si>
    <t>Ionia</t>
  </si>
  <si>
    <t>Iosco</t>
  </si>
  <si>
    <t>Iron</t>
  </si>
  <si>
    <t>Kalamazoo</t>
  </si>
  <si>
    <t>Kalkaska</t>
  </si>
  <si>
    <t>Alcona</t>
  </si>
  <si>
    <t>Alger</t>
  </si>
  <si>
    <t>Alpena</t>
  </si>
  <si>
    <t>Baraga</t>
  </si>
  <si>
    <t>Charlevoix</t>
  </si>
  <si>
    <t>Chippewa</t>
  </si>
  <si>
    <t>Grand Traverse</t>
  </si>
  <si>
    <t>Houghton</t>
  </si>
  <si>
    <t>Huron</t>
  </si>
  <si>
    <t>Isabella</t>
  </si>
  <si>
    <t>Keweenaw</t>
  </si>
  <si>
    <t>Leelanau</t>
  </si>
  <si>
    <t>Mackinac</t>
  </si>
  <si>
    <t>Macomb</t>
  </si>
  <si>
    <t>Marquette</t>
  </si>
  <si>
    <t>Mecosta</t>
  </si>
  <si>
    <t>Menominee</t>
  </si>
  <si>
    <t>Ogemaw</t>
  </si>
  <si>
    <t>Oscoda</t>
  </si>
  <si>
    <t>Presque Isle</t>
  </si>
  <si>
    <t>Wexford</t>
  </si>
  <si>
    <t>Allegan</t>
  </si>
  <si>
    <t>Antrim</t>
  </si>
  <si>
    <t>Arenac</t>
  </si>
  <si>
    <t>Barry</t>
  </si>
  <si>
    <t>Benzie</t>
  </si>
  <si>
    <t>Branch</t>
  </si>
  <si>
    <t>Cheboygan</t>
  </si>
  <si>
    <t>Clare</t>
  </si>
  <si>
    <t>Eaton</t>
  </si>
  <si>
    <t>Genesee</t>
  </si>
  <si>
    <t>Gladwin</t>
  </si>
  <si>
    <t>Gratiot</t>
  </si>
  <si>
    <t>Hillsdale</t>
  </si>
  <si>
    <t>Ingham</t>
  </si>
  <si>
    <t>Roscommon</t>
  </si>
  <si>
    <t>Saginaw</t>
  </si>
  <si>
    <t>Sanilac</t>
  </si>
  <si>
    <t>Schoolcraft</t>
  </si>
  <si>
    <t>Lapeer</t>
  </si>
  <si>
    <t>Lenawee</t>
  </si>
  <si>
    <t>Luce</t>
  </si>
  <si>
    <t>Manistee</t>
  </si>
  <si>
    <t>Midland</t>
  </si>
  <si>
    <t>Missaukee</t>
  </si>
  <si>
    <t>Montcalm</t>
  </si>
  <si>
    <t>Montmorency</t>
  </si>
  <si>
    <t>Muskegon</t>
  </si>
  <si>
    <t>Newaygo</t>
  </si>
  <si>
    <t>Oakland</t>
  </si>
  <si>
    <t>Oceana</t>
  </si>
  <si>
    <t>Ontonagon</t>
  </si>
  <si>
    <t>Otsego</t>
  </si>
  <si>
    <t>Shiawassee</t>
  </si>
  <si>
    <t>Tuscola</t>
  </si>
  <si>
    <t>Washtenaw</t>
  </si>
  <si>
    <t>Gogebic</t>
  </si>
  <si>
    <t>27</t>
  </si>
  <si>
    <t>Hubbard</t>
  </si>
  <si>
    <t>Isanti</t>
  </si>
  <si>
    <t>Kanabec</t>
  </si>
  <si>
    <t>Kandiyohi</t>
  </si>
  <si>
    <t>Koochiching</t>
  </si>
  <si>
    <t>Aitkin</t>
  </si>
  <si>
    <t>Blue Earth</t>
  </si>
  <si>
    <t>Cottonwood</t>
  </si>
  <si>
    <t>Hennepin</t>
  </si>
  <si>
    <t>Itasca</t>
  </si>
  <si>
    <t>Kittson</t>
  </si>
  <si>
    <t>Lac qui Parle</t>
  </si>
  <si>
    <t>Lake of the Woods</t>
  </si>
  <si>
    <t>Morrison</t>
  </si>
  <si>
    <t>Nicollet</t>
  </si>
  <si>
    <t>Norman</t>
  </si>
  <si>
    <t>Pennington</t>
  </si>
  <si>
    <t>Red Lake</t>
  </si>
  <si>
    <t>Redwood</t>
  </si>
  <si>
    <t>Renville</t>
  </si>
  <si>
    <t>St. Louis</t>
  </si>
  <si>
    <t>Stearns</t>
  </si>
  <si>
    <t>Wilkin</t>
  </si>
  <si>
    <t>Yellow Medicine</t>
  </si>
  <si>
    <t>Anoka</t>
  </si>
  <si>
    <t>Becker</t>
  </si>
  <si>
    <t>Beltrami</t>
  </si>
  <si>
    <t>Big Stone</t>
  </si>
  <si>
    <t>Carlton</t>
  </si>
  <si>
    <t>Carver</t>
  </si>
  <si>
    <t>Chisago</t>
  </si>
  <si>
    <t>Crow Wing</t>
  </si>
  <si>
    <t>Dakota</t>
  </si>
  <si>
    <t>Faribault</t>
  </si>
  <si>
    <t>Fillmore</t>
  </si>
  <si>
    <t>Freeborn</t>
  </si>
  <si>
    <t>Goodhue</t>
  </si>
  <si>
    <t>Steele</t>
  </si>
  <si>
    <t>Swift</t>
  </si>
  <si>
    <t>Traverse</t>
  </si>
  <si>
    <t>Wabasha</t>
  </si>
  <si>
    <t>Wadena</t>
  </si>
  <si>
    <t>Watonwan</t>
  </si>
  <si>
    <t>Le Sueur</t>
  </si>
  <si>
    <t>McLeod</t>
  </si>
  <si>
    <t>Mahnomen</t>
  </si>
  <si>
    <t>Meeker</t>
  </si>
  <si>
    <t>Mille Lacs</t>
  </si>
  <si>
    <t>Mower</t>
  </si>
  <si>
    <t>Nobles</t>
  </si>
  <si>
    <t>Olmsted</t>
  </si>
  <si>
    <t>Otter Tail</t>
  </si>
  <si>
    <t>Pine</t>
  </si>
  <si>
    <t>Pipestone</t>
  </si>
  <si>
    <t>Ramsey</t>
  </si>
  <si>
    <t>Rock</t>
  </si>
  <si>
    <t>Roseau</t>
  </si>
  <si>
    <t>Sherburne</t>
  </si>
  <si>
    <t>Sibley</t>
  </si>
  <si>
    <t>Winona</t>
  </si>
  <si>
    <t>Waseca</t>
  </si>
  <si>
    <t>28</t>
  </si>
  <si>
    <t>Coahoma</t>
  </si>
  <si>
    <t>Copiah</t>
  </si>
  <si>
    <t>Forrest</t>
  </si>
  <si>
    <t>Grenada</t>
  </si>
  <si>
    <t>Itawamba</t>
  </si>
  <si>
    <t>Kemper</t>
  </si>
  <si>
    <t>Alcorn</t>
  </si>
  <si>
    <t>Attala</t>
  </si>
  <si>
    <t>Bolivar</t>
  </si>
  <si>
    <t>George</t>
  </si>
  <si>
    <t>Hinds</t>
  </si>
  <si>
    <t>Humphreys</t>
  </si>
  <si>
    <t>Issaquena</t>
  </si>
  <si>
    <t>Leflore</t>
  </si>
  <si>
    <t>Neshoba</t>
  </si>
  <si>
    <t>Pearl River</t>
  </si>
  <si>
    <t>Rankin</t>
  </si>
  <si>
    <t>Tate</t>
  </si>
  <si>
    <t>Tunica</t>
  </si>
  <si>
    <t>Yazoo</t>
  </si>
  <si>
    <t>Amite</t>
  </si>
  <si>
    <t>Noxubee</t>
  </si>
  <si>
    <t>Oktibbeha</t>
  </si>
  <si>
    <t>Panola</t>
  </si>
  <si>
    <t>Pontotoc</t>
  </si>
  <si>
    <t>Prentiss</t>
  </si>
  <si>
    <t>Walthall</t>
  </si>
  <si>
    <t>Yalobusha</t>
  </si>
  <si>
    <t>Sharkey</t>
  </si>
  <si>
    <t>Sunflower</t>
  </si>
  <si>
    <t>Tallahatchie</t>
  </si>
  <si>
    <t>Tippah</t>
  </si>
  <si>
    <t>Tishomingo</t>
  </si>
  <si>
    <t>Leake</t>
  </si>
  <si>
    <t>29</t>
  </si>
  <si>
    <t>Cooper</t>
  </si>
  <si>
    <t>Dent</t>
  </si>
  <si>
    <t>Bates</t>
  </si>
  <si>
    <t>Bollinger</t>
  </si>
  <si>
    <t>Callaway</t>
  </si>
  <si>
    <t>Cape Girardeau</t>
  </si>
  <si>
    <t>Chariton</t>
  </si>
  <si>
    <t>Dunklin</t>
  </si>
  <si>
    <t>Gentry</t>
  </si>
  <si>
    <t>Holt</t>
  </si>
  <si>
    <t>New Madrid</t>
  </si>
  <si>
    <t>Scotland</t>
  </si>
  <si>
    <t>Stoddard</t>
  </si>
  <si>
    <t>Andrew</t>
  </si>
  <si>
    <t>Audrain</t>
  </si>
  <si>
    <t>Cole</t>
  </si>
  <si>
    <t>Moniteau</t>
  </si>
  <si>
    <t>Gasconade</t>
  </si>
  <si>
    <t>Hickory</t>
  </si>
  <si>
    <t>Howell</t>
  </si>
  <si>
    <t>Laclede</t>
  </si>
  <si>
    <t>McDonald</t>
  </si>
  <si>
    <t>Maries</t>
  </si>
  <si>
    <t>Shannon</t>
  </si>
  <si>
    <t>Taney</t>
  </si>
  <si>
    <t>Texas</t>
  </si>
  <si>
    <t>Nodaway</t>
  </si>
  <si>
    <t>Oregon</t>
  </si>
  <si>
    <t>Ozark</t>
  </si>
  <si>
    <t>Pemiscot</t>
  </si>
  <si>
    <t>Pettis</t>
  </si>
  <si>
    <t>Phelps</t>
  </si>
  <si>
    <t>Platte</t>
  </si>
  <si>
    <t>Ralls</t>
  </si>
  <si>
    <t>Ray</t>
  </si>
  <si>
    <t>Reynolds</t>
  </si>
  <si>
    <t>186</t>
  </si>
  <si>
    <t>Ste. Genevieve</t>
  </si>
  <si>
    <t>St. Francois</t>
  </si>
  <si>
    <t>30</t>
  </si>
  <si>
    <t>Beaverhead</t>
  </si>
  <si>
    <t>Big Horn</t>
  </si>
  <si>
    <t>Broadwater</t>
  </si>
  <si>
    <t>Carbon</t>
  </si>
  <si>
    <t>Cascade</t>
  </si>
  <si>
    <t>Chouteau</t>
  </si>
  <si>
    <t>Daniels</t>
  </si>
  <si>
    <t>Deer Lodge</t>
  </si>
  <si>
    <t>Fergus</t>
  </si>
  <si>
    <t>Flathead</t>
  </si>
  <si>
    <t>Glacier</t>
  </si>
  <si>
    <t>Granite</t>
  </si>
  <si>
    <t>Judith Basin</t>
  </si>
  <si>
    <t>Lewis and Clark</t>
  </si>
  <si>
    <t>McCone</t>
  </si>
  <si>
    <t>Meagher</t>
  </si>
  <si>
    <t>Petroleum</t>
  </si>
  <si>
    <t>Pondera</t>
  </si>
  <si>
    <t>Ravalli</t>
  </si>
  <si>
    <t>Roosevelt</t>
  </si>
  <si>
    <t>Sanders</t>
  </si>
  <si>
    <t>Silver Bow</t>
  </si>
  <si>
    <t>Stillwater</t>
  </si>
  <si>
    <t>Sweet Grass</t>
  </si>
  <si>
    <t>Toole</t>
  </si>
  <si>
    <t>Treasure</t>
  </si>
  <si>
    <t>Wheatland</t>
  </si>
  <si>
    <t>Wibaux</t>
  </si>
  <si>
    <t>Yellowstone</t>
  </si>
  <si>
    <t>Fallon</t>
  </si>
  <si>
    <t>Golden Valley</t>
  </si>
  <si>
    <t>Hill</t>
  </si>
  <si>
    <t>Missoula</t>
  </si>
  <si>
    <t>Musselshell</t>
  </si>
  <si>
    <t>Powder River</t>
  </si>
  <si>
    <t>Rosebud</t>
  </si>
  <si>
    <t>31</t>
  </si>
  <si>
    <t>Dixon</t>
  </si>
  <si>
    <t>Dundy</t>
  </si>
  <si>
    <t>Frontier</t>
  </si>
  <si>
    <t>Furnas</t>
  </si>
  <si>
    <t>Deuel</t>
  </si>
  <si>
    <t>Hooker</t>
  </si>
  <si>
    <t>Keith</t>
  </si>
  <si>
    <t>Nance</t>
  </si>
  <si>
    <t>Antelope</t>
  </si>
  <si>
    <t>Arthur</t>
  </si>
  <si>
    <t>Banner</t>
  </si>
  <si>
    <t>Box Butte</t>
  </si>
  <si>
    <t>Buffalo</t>
  </si>
  <si>
    <t>Burt</t>
  </si>
  <si>
    <t>Cherry</t>
  </si>
  <si>
    <t>Colfax</t>
  </si>
  <si>
    <t>Cuming</t>
  </si>
  <si>
    <t>Dawes</t>
  </si>
  <si>
    <t>Keya Paha</t>
  </si>
  <si>
    <t>Kimball</t>
  </si>
  <si>
    <t>Lancaster</t>
  </si>
  <si>
    <t>Loup</t>
  </si>
  <si>
    <t>Merrick</t>
  </si>
  <si>
    <t>Morrill</t>
  </si>
  <si>
    <t>Nuckolls</t>
  </si>
  <si>
    <t>Otoe</t>
  </si>
  <si>
    <t>Gage</t>
  </si>
  <si>
    <t>Garden</t>
  </si>
  <si>
    <t>Gosper</t>
  </si>
  <si>
    <t>Hayes</t>
  </si>
  <si>
    <t>Hitchcock</t>
  </si>
  <si>
    <t>Kearney</t>
  </si>
  <si>
    <t>Thayer</t>
  </si>
  <si>
    <t>Perkins</t>
  </si>
  <si>
    <t>Red Willow</t>
  </si>
  <si>
    <t>Richardson</t>
  </si>
  <si>
    <t>Sarpy</t>
  </si>
  <si>
    <t>Saunders</t>
  </si>
  <si>
    <t>Scotts Bluff</t>
  </si>
  <si>
    <t>32</t>
  </si>
  <si>
    <t>Churchill</t>
  </si>
  <si>
    <t>Elko</t>
  </si>
  <si>
    <t>Esmeralda</t>
  </si>
  <si>
    <t>Eureka</t>
  </si>
  <si>
    <t>Lander</t>
  </si>
  <si>
    <t>Washoe</t>
  </si>
  <si>
    <t>White Pine</t>
  </si>
  <si>
    <t>Nye</t>
  </si>
  <si>
    <t>Pershing</t>
  </si>
  <si>
    <t>Storey</t>
  </si>
  <si>
    <t>Carson City</t>
  </si>
  <si>
    <t>33</t>
  </si>
  <si>
    <t>Belknap</t>
  </si>
  <si>
    <t>Cheshire</t>
  </si>
  <si>
    <t>Grafton</t>
  </si>
  <si>
    <t>Merrimack</t>
  </si>
  <si>
    <t>Strafford</t>
  </si>
  <si>
    <t>34</t>
  </si>
  <si>
    <t>Bergen</t>
  </si>
  <si>
    <t>Burlington</t>
  </si>
  <si>
    <t>Gloucester</t>
  </si>
  <si>
    <t>Hudson</t>
  </si>
  <si>
    <t>Hunterdon</t>
  </si>
  <si>
    <t>Monmouth</t>
  </si>
  <si>
    <t>Passaic</t>
  </si>
  <si>
    <t>35</t>
  </si>
  <si>
    <t>Do±a Ana</t>
  </si>
  <si>
    <t>Guadalupe</t>
  </si>
  <si>
    <t>Lea</t>
  </si>
  <si>
    <t>028</t>
  </si>
  <si>
    <t>Los Alamos</t>
  </si>
  <si>
    <t>McKinley</t>
  </si>
  <si>
    <t>Quay</t>
  </si>
  <si>
    <t>Santa Fe</t>
  </si>
  <si>
    <t>Socorro</t>
  </si>
  <si>
    <t>Torrance</t>
  </si>
  <si>
    <t>Valencia</t>
  </si>
  <si>
    <t>Bernalillo</t>
  </si>
  <si>
    <t>Catron</t>
  </si>
  <si>
    <t>Chaves</t>
  </si>
  <si>
    <t>006</t>
  </si>
  <si>
    <t>Cibola</t>
  </si>
  <si>
    <t>Curry</t>
  </si>
  <si>
    <t>De Baca</t>
  </si>
  <si>
    <t>Eddy</t>
  </si>
  <si>
    <t>Harding</t>
  </si>
  <si>
    <t>Luna</t>
  </si>
  <si>
    <t>Mora</t>
  </si>
  <si>
    <t>Rio Arriba</t>
  </si>
  <si>
    <t>Sandoval</t>
  </si>
  <si>
    <t>Taos</t>
  </si>
  <si>
    <t>36</t>
  </si>
  <si>
    <t>Albany</t>
  </si>
  <si>
    <t>Bronx</t>
  </si>
  <si>
    <t>Cattaraugus</t>
  </si>
  <si>
    <t>Cayuga</t>
  </si>
  <si>
    <t>Chenango</t>
  </si>
  <si>
    <t>Niagara</t>
  </si>
  <si>
    <t>Onondaga</t>
  </si>
  <si>
    <t>Oswego</t>
  </si>
  <si>
    <t>Queens</t>
  </si>
  <si>
    <t>Saratoga</t>
  </si>
  <si>
    <t>Westchester</t>
  </si>
  <si>
    <t>Yates</t>
  </si>
  <si>
    <t>Ontario</t>
  </si>
  <si>
    <t>Rensselaer</t>
  </si>
  <si>
    <t>Broome</t>
  </si>
  <si>
    <t>Chemung</t>
  </si>
  <si>
    <t>Cortland</t>
  </si>
  <si>
    <t>Dutchess</t>
  </si>
  <si>
    <t>Herkimer</t>
  </si>
  <si>
    <t>Rockland</t>
  </si>
  <si>
    <t>St. Lawrence</t>
  </si>
  <si>
    <t>Schenectady</t>
  </si>
  <si>
    <t>Schoharie</t>
  </si>
  <si>
    <t>Seneca</t>
  </si>
  <si>
    <t>Tioga</t>
  </si>
  <si>
    <t>Tompkins</t>
  </si>
  <si>
    <t>Wyoming</t>
  </si>
  <si>
    <t>Erie</t>
  </si>
  <si>
    <t>Ulster</t>
  </si>
  <si>
    <t>37</t>
  </si>
  <si>
    <t>Chowan</t>
  </si>
  <si>
    <t>Davie</t>
  </si>
  <si>
    <t>Durham</t>
  </si>
  <si>
    <t>Gaston</t>
  </si>
  <si>
    <t>Alamance</t>
  </si>
  <si>
    <t>Ashe</t>
  </si>
  <si>
    <t>Bertie</t>
  </si>
  <si>
    <t>Bladen</t>
  </si>
  <si>
    <t>Brunswick</t>
  </si>
  <si>
    <t>Buncombe</t>
  </si>
  <si>
    <t>Columbus</t>
  </si>
  <si>
    <t>Craven</t>
  </si>
  <si>
    <t>Davidson</t>
  </si>
  <si>
    <t>Duplin</t>
  </si>
  <si>
    <t>Edgecombe</t>
  </si>
  <si>
    <t>Halifax</t>
  </si>
  <si>
    <t>Harnett</t>
  </si>
  <si>
    <t>Haywood</t>
  </si>
  <si>
    <t>Hoke</t>
  </si>
  <si>
    <t>Johnston</t>
  </si>
  <si>
    <t>McDowell</t>
  </si>
  <si>
    <t>Mecklenburg</t>
  </si>
  <si>
    <t>Moore</t>
  </si>
  <si>
    <t>Nash</t>
  </si>
  <si>
    <t>New Hanover</t>
  </si>
  <si>
    <t>Northampton</t>
  </si>
  <si>
    <t>Onslow</t>
  </si>
  <si>
    <t>Pender</t>
  </si>
  <si>
    <t>Person</t>
  </si>
  <si>
    <t>Pitt</t>
  </si>
  <si>
    <t>Robeson</t>
  </si>
  <si>
    <t>Rutherford</t>
  </si>
  <si>
    <t>Stanly</t>
  </si>
  <si>
    <t>Swain</t>
  </si>
  <si>
    <t>Transylvania</t>
  </si>
  <si>
    <t>Vance</t>
  </si>
  <si>
    <t>Yancey</t>
  </si>
  <si>
    <t>Alleghany</t>
  </si>
  <si>
    <t>Anson</t>
  </si>
  <si>
    <t>Avery</t>
  </si>
  <si>
    <t>Cabarrus</t>
  </si>
  <si>
    <t>Caswell</t>
  </si>
  <si>
    <t>Catawba</t>
  </si>
  <si>
    <t>Perquimans</t>
  </si>
  <si>
    <t>Gates</t>
  </si>
  <si>
    <t>Granville</t>
  </si>
  <si>
    <t>Guilford</t>
  </si>
  <si>
    <t>Hertford</t>
  </si>
  <si>
    <t>Iredell</t>
  </si>
  <si>
    <t>Lenoir</t>
  </si>
  <si>
    <t>Pamlico</t>
  </si>
  <si>
    <t>Pasquotank</t>
  </si>
  <si>
    <t>Stokes</t>
  </si>
  <si>
    <t>Surry</t>
  </si>
  <si>
    <t>Tyrrell</t>
  </si>
  <si>
    <t>Wake</t>
  </si>
  <si>
    <t>Watauga</t>
  </si>
  <si>
    <t>Yadkin</t>
  </si>
  <si>
    <t>Sampson</t>
  </si>
  <si>
    <t>38</t>
  </si>
  <si>
    <t>Ransom</t>
  </si>
  <si>
    <t>Rolette</t>
  </si>
  <si>
    <t>Sargent</t>
  </si>
  <si>
    <t>Slope</t>
  </si>
  <si>
    <t>Stutsman</t>
  </si>
  <si>
    <t>Towner</t>
  </si>
  <si>
    <t>Barnes</t>
  </si>
  <si>
    <t>Benson</t>
  </si>
  <si>
    <t>Billings</t>
  </si>
  <si>
    <t>Bottineau</t>
  </si>
  <si>
    <t>Bowman</t>
  </si>
  <si>
    <t>Grand Forks</t>
  </si>
  <si>
    <t>McKenzie</t>
  </si>
  <si>
    <t>Pembina</t>
  </si>
  <si>
    <t>Traill</t>
  </si>
  <si>
    <t>Walsh</t>
  </si>
  <si>
    <t>Williams</t>
  </si>
  <si>
    <t>Burleigh</t>
  </si>
  <si>
    <t>Cavalier</t>
  </si>
  <si>
    <t>Dickey</t>
  </si>
  <si>
    <t>Divide</t>
  </si>
  <si>
    <t>Dunn</t>
  </si>
  <si>
    <t>Emmons</t>
  </si>
  <si>
    <t>Foster</t>
  </si>
  <si>
    <t>Griggs</t>
  </si>
  <si>
    <t>Hettinger</t>
  </si>
  <si>
    <t>Kidder</t>
  </si>
  <si>
    <t>LaMoure</t>
  </si>
  <si>
    <t>Mountrail</t>
  </si>
  <si>
    <t>Oliver</t>
  </si>
  <si>
    <t>Ward</t>
  </si>
  <si>
    <t>39</t>
  </si>
  <si>
    <t>Columbiana</t>
  </si>
  <si>
    <t>Coshocton</t>
  </si>
  <si>
    <t>Darke</t>
  </si>
  <si>
    <t>Gallia</t>
  </si>
  <si>
    <t>Geauga</t>
  </si>
  <si>
    <t>Cuyahoga</t>
  </si>
  <si>
    <t>Defiance</t>
  </si>
  <si>
    <t>Guernsey</t>
  </si>
  <si>
    <t>Lorain</t>
  </si>
  <si>
    <t>Wyandot</t>
  </si>
  <si>
    <t>Ashland</t>
  </si>
  <si>
    <t>Ashtabula</t>
  </si>
  <si>
    <t>Athens</t>
  </si>
  <si>
    <t>Auglaize</t>
  </si>
  <si>
    <t>Belmont</t>
  </si>
  <si>
    <t>Clermont</t>
  </si>
  <si>
    <t>Morrow</t>
  </si>
  <si>
    <t>Muskingum</t>
  </si>
  <si>
    <t>Pickaway</t>
  </si>
  <si>
    <t>Highland</t>
  </si>
  <si>
    <t>Hocking</t>
  </si>
  <si>
    <t>Licking</t>
  </si>
  <si>
    <t>Mahoning</t>
  </si>
  <si>
    <t>Medina</t>
  </si>
  <si>
    <t>Meigs</t>
  </si>
  <si>
    <t>Portage</t>
  </si>
  <si>
    <t>Preble</t>
  </si>
  <si>
    <t>Ross</t>
  </si>
  <si>
    <t>Sandusky</t>
  </si>
  <si>
    <t>Scioto</t>
  </si>
  <si>
    <t>Trumbull</t>
  </si>
  <si>
    <t>Tuscarawas</t>
  </si>
  <si>
    <t>Van Wert</t>
  </si>
  <si>
    <t>Vinton</t>
  </si>
  <si>
    <t>Wood</t>
  </si>
  <si>
    <t>40</t>
  </si>
  <si>
    <t>Greer</t>
  </si>
  <si>
    <t>Alfalfa</t>
  </si>
  <si>
    <t>Beckham</t>
  </si>
  <si>
    <t>Harmon</t>
  </si>
  <si>
    <t>McClain</t>
  </si>
  <si>
    <t>McCurtain</t>
  </si>
  <si>
    <t>Mayes</t>
  </si>
  <si>
    <t>Muskogee</t>
  </si>
  <si>
    <t>Sequoyah</t>
  </si>
  <si>
    <t>Tillman</t>
  </si>
  <si>
    <t>Atoka</t>
  </si>
  <si>
    <t>Beaver</t>
  </si>
  <si>
    <t>Canadian</t>
  </si>
  <si>
    <t>Cimarron</t>
  </si>
  <si>
    <t>Coal</t>
  </si>
  <si>
    <t>Cotton</t>
  </si>
  <si>
    <t>Craig</t>
  </si>
  <si>
    <t>Creek</t>
  </si>
  <si>
    <t>Dewey</t>
  </si>
  <si>
    <t>Garvin</t>
  </si>
  <si>
    <t>Major</t>
  </si>
  <si>
    <t>Nowata</t>
  </si>
  <si>
    <t>Okfuskee</t>
  </si>
  <si>
    <t>Oklahoma</t>
  </si>
  <si>
    <t>Okmulgee</t>
  </si>
  <si>
    <t>Payne</t>
  </si>
  <si>
    <t>Pittsburg</t>
  </si>
  <si>
    <t>Pushmataha</t>
  </si>
  <si>
    <t>Hughes</t>
  </si>
  <si>
    <t>Kay</t>
  </si>
  <si>
    <t>Kingfisher</t>
  </si>
  <si>
    <t>Latimer</t>
  </si>
  <si>
    <t>Le Flore</t>
  </si>
  <si>
    <t>Love</t>
  </si>
  <si>
    <t>Roger Mills</t>
  </si>
  <si>
    <t>Rogers</t>
  </si>
  <si>
    <t>Tulsa</t>
  </si>
  <si>
    <t>Wagoner</t>
  </si>
  <si>
    <t>Washita</t>
  </si>
  <si>
    <t>Woods</t>
  </si>
  <si>
    <t>Woodward</t>
  </si>
  <si>
    <t>41</t>
  </si>
  <si>
    <t>Umatilla</t>
  </si>
  <si>
    <t>Wallowa</t>
  </si>
  <si>
    <t>Yamhill</t>
  </si>
  <si>
    <t>Clackamas</t>
  </si>
  <si>
    <t>Crook</t>
  </si>
  <si>
    <t>Deschutes</t>
  </si>
  <si>
    <t>Gilliam</t>
  </si>
  <si>
    <t>Harney</t>
  </si>
  <si>
    <t>Josephine</t>
  </si>
  <si>
    <t>Klamath</t>
  </si>
  <si>
    <t>Multnomah</t>
  </si>
  <si>
    <t>Wasco</t>
  </si>
  <si>
    <t>Hood River</t>
  </si>
  <si>
    <t>Malheur</t>
  </si>
  <si>
    <t>42</t>
  </si>
  <si>
    <t>Bedford</t>
  </si>
  <si>
    <t>Berks</t>
  </si>
  <si>
    <t>Blair</t>
  </si>
  <si>
    <t>Cambria</t>
  </si>
  <si>
    <t>Forest</t>
  </si>
  <si>
    <t>Indiana</t>
  </si>
  <si>
    <t>Juniata</t>
  </si>
  <si>
    <t>Lackawanna</t>
  </si>
  <si>
    <t>Lebanon</t>
  </si>
  <si>
    <t>Lehigh</t>
  </si>
  <si>
    <t>Luzerne</t>
  </si>
  <si>
    <t>Allegheny</t>
  </si>
  <si>
    <t>Armstrong</t>
  </si>
  <si>
    <t>Bucks</t>
  </si>
  <si>
    <t>Centre</t>
  </si>
  <si>
    <t>Chester</t>
  </si>
  <si>
    <t>Clarion</t>
  </si>
  <si>
    <t>Clearfield</t>
  </si>
  <si>
    <t>Dauphin</t>
  </si>
  <si>
    <t>Huntingdon</t>
  </si>
  <si>
    <t>McKean</t>
  </si>
  <si>
    <t>Northumberland</t>
  </si>
  <si>
    <t>Westmoreland</t>
  </si>
  <si>
    <t>Lycoming</t>
  </si>
  <si>
    <t>Mifflin</t>
  </si>
  <si>
    <t>Montour</t>
  </si>
  <si>
    <t>Potter</t>
  </si>
  <si>
    <t>Schuylkill</t>
  </si>
  <si>
    <t>Snyder</t>
  </si>
  <si>
    <t>Susquehanna</t>
  </si>
  <si>
    <t>Venango</t>
  </si>
  <si>
    <t>44</t>
  </si>
  <si>
    <t>Providence</t>
  </si>
  <si>
    <t>45</t>
  </si>
  <si>
    <t>Dillon</t>
  </si>
  <si>
    <t>Edgefield</t>
  </si>
  <si>
    <t>Kershaw</t>
  </si>
  <si>
    <t>McCormick</t>
  </si>
  <si>
    <t>Marlboro</t>
  </si>
  <si>
    <t>Orangeburg</t>
  </si>
  <si>
    <t>Saluda</t>
  </si>
  <si>
    <t>Abbeville</t>
  </si>
  <si>
    <t>Aiken</t>
  </si>
  <si>
    <t>Allendale</t>
  </si>
  <si>
    <t>Bamberg</t>
  </si>
  <si>
    <t>Barnwell</t>
  </si>
  <si>
    <t>Berkeley</t>
  </si>
  <si>
    <t>Clarendon</t>
  </si>
  <si>
    <t>Darlington</t>
  </si>
  <si>
    <t>Florence</t>
  </si>
  <si>
    <t>Greenville</t>
  </si>
  <si>
    <t>Lexington</t>
  </si>
  <si>
    <t>Newberry</t>
  </si>
  <si>
    <t>Spartanburg</t>
  </si>
  <si>
    <t>Williamsburg</t>
  </si>
  <si>
    <t>46</t>
  </si>
  <si>
    <t>Brule</t>
  </si>
  <si>
    <t>Codington</t>
  </si>
  <si>
    <t>Corson</t>
  </si>
  <si>
    <t>Day</t>
  </si>
  <si>
    <t>Edmunds</t>
  </si>
  <si>
    <t>Fall River</t>
  </si>
  <si>
    <t>Faulk</t>
  </si>
  <si>
    <t>Gregory</t>
  </si>
  <si>
    <t>Hand</t>
  </si>
  <si>
    <t>Hanson</t>
  </si>
  <si>
    <t>Hutchinson</t>
  </si>
  <si>
    <t>Jerauld</t>
  </si>
  <si>
    <t>Kingsbury</t>
  </si>
  <si>
    <t>Aurora</t>
  </si>
  <si>
    <t>Beadle</t>
  </si>
  <si>
    <t>Bennett</t>
  </si>
  <si>
    <t>Bon Homme</t>
  </si>
  <si>
    <t>Brookings</t>
  </si>
  <si>
    <t>Charles Mix</t>
  </si>
  <si>
    <t>Davison</t>
  </si>
  <si>
    <t>Haakon</t>
  </si>
  <si>
    <t>Lyman</t>
  </si>
  <si>
    <t>Mellette</t>
  </si>
  <si>
    <t>Sanborn</t>
  </si>
  <si>
    <t>Stanley</t>
  </si>
  <si>
    <t>Tripp</t>
  </si>
  <si>
    <t>Ziebach</t>
  </si>
  <si>
    <t>Roberts</t>
  </si>
  <si>
    <t>Spink</t>
  </si>
  <si>
    <t>Sully</t>
  </si>
  <si>
    <t>Walworth</t>
  </si>
  <si>
    <t>Yankton</t>
  </si>
  <si>
    <t>Hamlin</t>
  </si>
  <si>
    <t>McCook</t>
  </si>
  <si>
    <t>Miner</t>
  </si>
  <si>
    <t>Minnehaha</t>
  </si>
  <si>
    <t>47</t>
  </si>
  <si>
    <t>Cheatham</t>
  </si>
  <si>
    <t>Cocke</t>
  </si>
  <si>
    <t>Crockett</t>
  </si>
  <si>
    <t>Fentress</t>
  </si>
  <si>
    <t>Giles</t>
  </si>
  <si>
    <t>Grainger</t>
  </si>
  <si>
    <t>Hamblen</t>
  </si>
  <si>
    <t>Hardeman</t>
  </si>
  <si>
    <t>Hawkins</t>
  </si>
  <si>
    <t>Loudon</t>
  </si>
  <si>
    <t>McMinn</t>
  </si>
  <si>
    <t>Maury</t>
  </si>
  <si>
    <t>Rhea</t>
  </si>
  <si>
    <t>Roane</t>
  </si>
  <si>
    <t>Weakley</t>
  </si>
  <si>
    <t>Bledsoe</t>
  </si>
  <si>
    <t>Cannon</t>
  </si>
  <si>
    <t>Dickson</t>
  </si>
  <si>
    <t>Dyer</t>
  </si>
  <si>
    <t>Sequatchie</t>
  </si>
  <si>
    <t>McNairy</t>
  </si>
  <si>
    <t>Obion</t>
  </si>
  <si>
    <t>Overton</t>
  </si>
  <si>
    <t>Pickett</t>
  </si>
  <si>
    <t>Trousdale</t>
  </si>
  <si>
    <t>Unicoi</t>
  </si>
  <si>
    <t>48</t>
  </si>
  <si>
    <t>Grimes</t>
  </si>
  <si>
    <t>Hemphill</t>
  </si>
  <si>
    <t>Kenedy</t>
  </si>
  <si>
    <t>King</t>
  </si>
  <si>
    <t>Kleberg</t>
  </si>
  <si>
    <t>Lipscomb</t>
  </si>
  <si>
    <t>Loving</t>
  </si>
  <si>
    <t>McMullen</t>
  </si>
  <si>
    <t>327</t>
  </si>
  <si>
    <t>333</t>
  </si>
  <si>
    <t>339</t>
  </si>
  <si>
    <t>341</t>
  </si>
  <si>
    <t>343</t>
  </si>
  <si>
    <t>347</t>
  </si>
  <si>
    <t>Nacogdoches</t>
  </si>
  <si>
    <t>349</t>
  </si>
  <si>
    <t>Navarro</t>
  </si>
  <si>
    <t>355</t>
  </si>
  <si>
    <t>Nueces</t>
  </si>
  <si>
    <t>Hockley</t>
  </si>
  <si>
    <t>Hood</t>
  </si>
  <si>
    <t>Hudspeth</t>
  </si>
  <si>
    <t>Hunt</t>
  </si>
  <si>
    <t>Irion</t>
  </si>
  <si>
    <t>Jack</t>
  </si>
  <si>
    <t>367</t>
  </si>
  <si>
    <t>371</t>
  </si>
  <si>
    <t>Pecos</t>
  </si>
  <si>
    <t>373</t>
  </si>
  <si>
    <t>379</t>
  </si>
  <si>
    <t>Rains</t>
  </si>
  <si>
    <t>383</t>
  </si>
  <si>
    <t>Reagan</t>
  </si>
  <si>
    <t>387</t>
  </si>
  <si>
    <t>391</t>
  </si>
  <si>
    <t>405</t>
  </si>
  <si>
    <t>San Augustine</t>
  </si>
  <si>
    <t>407</t>
  </si>
  <si>
    <t>San Jacinto</t>
  </si>
  <si>
    <t>409</t>
  </si>
  <si>
    <t>San Patricio</t>
  </si>
  <si>
    <t>411</t>
  </si>
  <si>
    <t>San Saba</t>
  </si>
  <si>
    <t>419</t>
  </si>
  <si>
    <t>423</t>
  </si>
  <si>
    <t>425</t>
  </si>
  <si>
    <t>Somervell</t>
  </si>
  <si>
    <t>435</t>
  </si>
  <si>
    <t>Sutton</t>
  </si>
  <si>
    <t>443</t>
  </si>
  <si>
    <t>447</t>
  </si>
  <si>
    <t>Throckmorton</t>
  </si>
  <si>
    <t>453</t>
  </si>
  <si>
    <t>Travis</t>
  </si>
  <si>
    <t>455</t>
  </si>
  <si>
    <t>457</t>
  </si>
  <si>
    <t>Tyler</t>
  </si>
  <si>
    <t>467</t>
  </si>
  <si>
    <t>Van Zandt</t>
  </si>
  <si>
    <t>469</t>
  </si>
  <si>
    <t>Victoria</t>
  </si>
  <si>
    <t>473</t>
  </si>
  <si>
    <t>Waller</t>
  </si>
  <si>
    <t>475</t>
  </si>
  <si>
    <t>481</t>
  </si>
  <si>
    <t>Wharton</t>
  </si>
  <si>
    <t>491</t>
  </si>
  <si>
    <t>495</t>
  </si>
  <si>
    <t>Winkler</t>
  </si>
  <si>
    <t>499</t>
  </si>
  <si>
    <t>507</t>
  </si>
  <si>
    <t>Zavala</t>
  </si>
  <si>
    <t>Gregg</t>
  </si>
  <si>
    <t>Hansford</t>
  </si>
  <si>
    <t>Hartley</t>
  </si>
  <si>
    <t>Hays</t>
  </si>
  <si>
    <t>Andrews</t>
  </si>
  <si>
    <t>Angelina</t>
  </si>
  <si>
    <t>Austin</t>
  </si>
  <si>
    <t>Baylor</t>
  </si>
  <si>
    <t>Bee</t>
  </si>
  <si>
    <t>Bexar</t>
  </si>
  <si>
    <t>Bosque</t>
  </si>
  <si>
    <t>Bowie</t>
  </si>
  <si>
    <t>Brazos</t>
  </si>
  <si>
    <t>Burleson</t>
  </si>
  <si>
    <t>Camp</t>
  </si>
  <si>
    <t>Cochran</t>
  </si>
  <si>
    <t>Coleman</t>
  </si>
  <si>
    <t>Comal</t>
  </si>
  <si>
    <t>Cottle</t>
  </si>
  <si>
    <t>Crane</t>
  </si>
  <si>
    <t>Dickens</t>
  </si>
  <si>
    <t>Dimmit</t>
  </si>
  <si>
    <t>Ector</t>
  </si>
  <si>
    <t>Foard</t>
  </si>
  <si>
    <t>Fort Bend</t>
  </si>
  <si>
    <t>Freestone</t>
  </si>
  <si>
    <t>Galveston</t>
  </si>
  <si>
    <t>Glasscock</t>
  </si>
  <si>
    <t>Goliad</t>
  </si>
  <si>
    <t>Lynn</t>
  </si>
  <si>
    <t>McCulloch</t>
  </si>
  <si>
    <t>McLennan</t>
  </si>
  <si>
    <t>323</t>
  </si>
  <si>
    <t>Maverick</t>
  </si>
  <si>
    <t>Jim Hogg</t>
  </si>
  <si>
    <t>Jim Wells</t>
  </si>
  <si>
    <t>Karnes</t>
  </si>
  <si>
    <t>Kaufman</t>
  </si>
  <si>
    <t>Kerr</t>
  </si>
  <si>
    <t>Kimble</t>
  </si>
  <si>
    <t>Kinney</t>
  </si>
  <si>
    <t>Lamb</t>
  </si>
  <si>
    <t>Lampasas</t>
  </si>
  <si>
    <t>Lavaca</t>
  </si>
  <si>
    <t>Live Oak</t>
  </si>
  <si>
    <t>Llano</t>
  </si>
  <si>
    <t>Lubbock</t>
  </si>
  <si>
    <t>403</t>
  </si>
  <si>
    <t>413</t>
  </si>
  <si>
    <t>Schleicher</t>
  </si>
  <si>
    <t>415</t>
  </si>
  <si>
    <t>Scurry</t>
  </si>
  <si>
    <t>417</t>
  </si>
  <si>
    <t>Shackelford</t>
  </si>
  <si>
    <t>421</t>
  </si>
  <si>
    <t>427</t>
  </si>
  <si>
    <t>429</t>
  </si>
  <si>
    <t>431</t>
  </si>
  <si>
    <t>Sterling</t>
  </si>
  <si>
    <t>433</t>
  </si>
  <si>
    <t>Stonewall</t>
  </si>
  <si>
    <t>437</t>
  </si>
  <si>
    <t>Swisher</t>
  </si>
  <si>
    <t>325</t>
  </si>
  <si>
    <t>329</t>
  </si>
  <si>
    <t>331</t>
  </si>
  <si>
    <t>Milam</t>
  </si>
  <si>
    <t>335</t>
  </si>
  <si>
    <t>337</t>
  </si>
  <si>
    <t>Montague</t>
  </si>
  <si>
    <t>345</t>
  </si>
  <si>
    <t>Motley</t>
  </si>
  <si>
    <t>351</t>
  </si>
  <si>
    <t>353</t>
  </si>
  <si>
    <t>Nolan</t>
  </si>
  <si>
    <t>357</t>
  </si>
  <si>
    <t>Ochiltree</t>
  </si>
  <si>
    <t>359</t>
  </si>
  <si>
    <t>361</t>
  </si>
  <si>
    <t>363</t>
  </si>
  <si>
    <t>Palo Pinto</t>
  </si>
  <si>
    <t>365</t>
  </si>
  <si>
    <t>369</t>
  </si>
  <si>
    <t>Parmer</t>
  </si>
  <si>
    <t>375</t>
  </si>
  <si>
    <t>377</t>
  </si>
  <si>
    <t>Presidio</t>
  </si>
  <si>
    <t>381</t>
  </si>
  <si>
    <t>Randall</t>
  </si>
  <si>
    <t>385</t>
  </si>
  <si>
    <t>Real</t>
  </si>
  <si>
    <t>393</t>
  </si>
  <si>
    <t>397</t>
  </si>
  <si>
    <t>Rockwall</t>
  </si>
  <si>
    <t>399</t>
  </si>
  <si>
    <t>Runnels</t>
  </si>
  <si>
    <t>401</t>
  </si>
  <si>
    <t>Rusk</t>
  </si>
  <si>
    <t>439</t>
  </si>
  <si>
    <t>Tarrant</t>
  </si>
  <si>
    <t>441</t>
  </si>
  <si>
    <t>445</t>
  </si>
  <si>
    <t>Terry</t>
  </si>
  <si>
    <t>449</t>
  </si>
  <si>
    <t>Titus</t>
  </si>
  <si>
    <t>451</t>
  </si>
  <si>
    <t>Tom Green</t>
  </si>
  <si>
    <t>459</t>
  </si>
  <si>
    <t>Upshur</t>
  </si>
  <si>
    <t>461</t>
  </si>
  <si>
    <t>Upton</t>
  </si>
  <si>
    <t>463</t>
  </si>
  <si>
    <t>Uvalde</t>
  </si>
  <si>
    <t>465</t>
  </si>
  <si>
    <t>Val Verde</t>
  </si>
  <si>
    <t>471</t>
  </si>
  <si>
    <t>497</t>
  </si>
  <si>
    <t>Wise</t>
  </si>
  <si>
    <t>501</t>
  </si>
  <si>
    <t>Yoakum</t>
  </si>
  <si>
    <t>503</t>
  </si>
  <si>
    <t>Young</t>
  </si>
  <si>
    <t>505</t>
  </si>
  <si>
    <t>Archer</t>
  </si>
  <si>
    <t>Atascosa</t>
  </si>
  <si>
    <t>Bailey</t>
  </si>
  <si>
    <t>Bandera</t>
  </si>
  <si>
    <t>479</t>
  </si>
  <si>
    <t>Webb</t>
  </si>
  <si>
    <t>483</t>
  </si>
  <si>
    <t>485</t>
  </si>
  <si>
    <t>487</t>
  </si>
  <si>
    <t>Wilbarger</t>
  </si>
  <si>
    <t>489</t>
  </si>
  <si>
    <t>493</t>
  </si>
  <si>
    <t>Cooke</t>
  </si>
  <si>
    <t>Coryell</t>
  </si>
  <si>
    <t>Crosby</t>
  </si>
  <si>
    <t>Culberson</t>
  </si>
  <si>
    <t>Dallam</t>
  </si>
  <si>
    <t>Deaf Smith</t>
  </si>
  <si>
    <t>Denton</t>
  </si>
  <si>
    <t>DeWitt</t>
  </si>
  <si>
    <t>Bastrop</t>
  </si>
  <si>
    <t>Blanco</t>
  </si>
  <si>
    <t>Borden</t>
  </si>
  <si>
    <t>Brewster</t>
  </si>
  <si>
    <t>Briscoe</t>
  </si>
  <si>
    <t>Burnet</t>
  </si>
  <si>
    <t>Callahan</t>
  </si>
  <si>
    <t>Carson</t>
  </si>
  <si>
    <t>Castro</t>
  </si>
  <si>
    <t>Childress</t>
  </si>
  <si>
    <t>Coke</t>
  </si>
  <si>
    <t>Collin</t>
  </si>
  <si>
    <t>Collingsworth</t>
  </si>
  <si>
    <t>Colorado</t>
  </si>
  <si>
    <t>Concho</t>
  </si>
  <si>
    <t>Donley</t>
  </si>
  <si>
    <t>Eastland</t>
  </si>
  <si>
    <t>Erath</t>
  </si>
  <si>
    <t>Falls</t>
  </si>
  <si>
    <t>Fisher</t>
  </si>
  <si>
    <t>Frio</t>
  </si>
  <si>
    <t>Gaines</t>
  </si>
  <si>
    <t>Garza</t>
  </si>
  <si>
    <t>Gillespie</t>
  </si>
  <si>
    <t>Gonzales</t>
  </si>
  <si>
    <t>395</t>
  </si>
  <si>
    <t>477</t>
  </si>
  <si>
    <t>389</t>
  </si>
  <si>
    <t>Reeves</t>
  </si>
  <si>
    <t>49</t>
  </si>
  <si>
    <t>Millard</t>
  </si>
  <si>
    <t>Rich</t>
  </si>
  <si>
    <t>Sanpete</t>
  </si>
  <si>
    <t>Tooele</t>
  </si>
  <si>
    <t>Box Elder</t>
  </si>
  <si>
    <t>Cache</t>
  </si>
  <si>
    <t>Daggett</t>
  </si>
  <si>
    <t>Duchesne</t>
  </si>
  <si>
    <t>Emery</t>
  </si>
  <si>
    <t>Juab</t>
  </si>
  <si>
    <t>Piute</t>
  </si>
  <si>
    <t>Salt Lake</t>
  </si>
  <si>
    <t>Uintah</t>
  </si>
  <si>
    <t>Utah</t>
  </si>
  <si>
    <t>Wasatch</t>
  </si>
  <si>
    <t>Weber</t>
  </si>
  <si>
    <t>50</t>
  </si>
  <si>
    <t>Lamoille</t>
  </si>
  <si>
    <t>Rutland</t>
  </si>
  <si>
    <t>Windsor</t>
  </si>
  <si>
    <t>Addison</t>
  </si>
  <si>
    <t>Bennington</t>
  </si>
  <si>
    <t>Caledonia</t>
  </si>
  <si>
    <t>Chittenden</t>
  </si>
  <si>
    <t>Grand Isle</t>
  </si>
  <si>
    <t>51</t>
  </si>
  <si>
    <t>Bland</t>
  </si>
  <si>
    <t>Fluvanna</t>
  </si>
  <si>
    <t>Goochland</t>
  </si>
  <si>
    <t>Albemarle</t>
  </si>
  <si>
    <t>Amelia</t>
  </si>
  <si>
    <t>Amherst</t>
  </si>
  <si>
    <t>Augusta</t>
  </si>
  <si>
    <t>Botetourt</t>
  </si>
  <si>
    <t>Buckingham</t>
  </si>
  <si>
    <t>036</t>
  </si>
  <si>
    <t>Charles City</t>
  </si>
  <si>
    <t>Culpeper</t>
  </si>
  <si>
    <t>Dickenson</t>
  </si>
  <si>
    <t>Dinwiddie</t>
  </si>
  <si>
    <t>Fauquier</t>
  </si>
  <si>
    <t>Greensville</t>
  </si>
  <si>
    <t>Hanover</t>
  </si>
  <si>
    <t>Henrico</t>
  </si>
  <si>
    <t>Isle of Wight</t>
  </si>
  <si>
    <t>James City</t>
  </si>
  <si>
    <t>King and Queen</t>
  </si>
  <si>
    <t>King William</t>
  </si>
  <si>
    <t>Loudoun</t>
  </si>
  <si>
    <t>Lunenburg</t>
  </si>
  <si>
    <t>New Kent</t>
  </si>
  <si>
    <t>Patrick</t>
  </si>
  <si>
    <t>Pittsylvania</t>
  </si>
  <si>
    <t>Prince Edward</t>
  </si>
  <si>
    <t>Roanoke</t>
  </si>
  <si>
    <t>Rockbridge</t>
  </si>
  <si>
    <t>Shenandoah</t>
  </si>
  <si>
    <t>Southampton</t>
  </si>
  <si>
    <t>Spotsylvania</t>
  </si>
  <si>
    <t>570</t>
  </si>
  <si>
    <t>Colonial Heights</t>
  </si>
  <si>
    <t>610</t>
  </si>
  <si>
    <t>Falls Church</t>
  </si>
  <si>
    <t>678</t>
  </si>
  <si>
    <t>720</t>
  </si>
  <si>
    <t>790</t>
  </si>
  <si>
    <t>Staunton</t>
  </si>
  <si>
    <t>840</t>
  </si>
  <si>
    <t>Winchester</t>
  </si>
  <si>
    <t>Arlington</t>
  </si>
  <si>
    <t>Mathews</t>
  </si>
  <si>
    <t>Nottoway</t>
  </si>
  <si>
    <t>Powhatan</t>
  </si>
  <si>
    <t>Rappahannock</t>
  </si>
  <si>
    <t>Smyth</t>
  </si>
  <si>
    <t>Wythe</t>
  </si>
  <si>
    <t>Alexandria</t>
  </si>
  <si>
    <t>515</t>
  </si>
  <si>
    <t>520</t>
  </si>
  <si>
    <t>530</t>
  </si>
  <si>
    <t>540</t>
  </si>
  <si>
    <t>Charlottesville</t>
  </si>
  <si>
    <t>550</t>
  </si>
  <si>
    <t>Chesapeake</t>
  </si>
  <si>
    <t>580</t>
  </si>
  <si>
    <t>590</t>
  </si>
  <si>
    <t>Danville</t>
  </si>
  <si>
    <t>595</t>
  </si>
  <si>
    <t>Emporia</t>
  </si>
  <si>
    <t>600</t>
  </si>
  <si>
    <t>620</t>
  </si>
  <si>
    <t>630</t>
  </si>
  <si>
    <t>Fredericksburg</t>
  </si>
  <si>
    <t>640</t>
  </si>
  <si>
    <t>Galax</t>
  </si>
  <si>
    <t>650</t>
  </si>
  <si>
    <t>660</t>
  </si>
  <si>
    <t>Harrisonburg</t>
  </si>
  <si>
    <t>670</t>
  </si>
  <si>
    <t>Hopewell</t>
  </si>
  <si>
    <t>680</t>
  </si>
  <si>
    <t>Lynchburg</t>
  </si>
  <si>
    <t>683</t>
  </si>
  <si>
    <t>Manassas</t>
  </si>
  <si>
    <t>685</t>
  </si>
  <si>
    <t>Manassas Park</t>
  </si>
  <si>
    <t>690</t>
  </si>
  <si>
    <t>Martinsville</t>
  </si>
  <si>
    <t>700</t>
  </si>
  <si>
    <t>Newport News</t>
  </si>
  <si>
    <t>710</t>
  </si>
  <si>
    <t>730</t>
  </si>
  <si>
    <t>Petersburg</t>
  </si>
  <si>
    <t>735</t>
  </si>
  <si>
    <t>740</t>
  </si>
  <si>
    <t>Portsmouth</t>
  </si>
  <si>
    <t>750</t>
  </si>
  <si>
    <t>Radford</t>
  </si>
  <si>
    <t>760</t>
  </si>
  <si>
    <t>770</t>
  </si>
  <si>
    <t>775</t>
  </si>
  <si>
    <t>800</t>
  </si>
  <si>
    <t>810</t>
  </si>
  <si>
    <t>820</t>
  </si>
  <si>
    <t>Waynesboro</t>
  </si>
  <si>
    <t>830</t>
  </si>
  <si>
    <t>Appomattox</t>
  </si>
  <si>
    <t>53</t>
  </si>
  <si>
    <t>Asotin</t>
  </si>
  <si>
    <t>Chelan</t>
  </si>
  <si>
    <t>Cowlitz</t>
  </si>
  <si>
    <t>Ferry</t>
  </si>
  <si>
    <t>Island</t>
  </si>
  <si>
    <t>Kitsap</t>
  </si>
  <si>
    <t>Okanogan</t>
  </si>
  <si>
    <t>Skagit</t>
  </si>
  <si>
    <t>Snohomish</t>
  </si>
  <si>
    <t>Walla Walla</t>
  </si>
  <si>
    <t>Whatcom</t>
  </si>
  <si>
    <t>Whitman</t>
  </si>
  <si>
    <t>Yakima</t>
  </si>
  <si>
    <t>Klickitat</t>
  </si>
  <si>
    <t>Pend Oreille</t>
  </si>
  <si>
    <t>Skamania</t>
  </si>
  <si>
    <t>Spokane</t>
  </si>
  <si>
    <t>Kittitas</t>
  </si>
  <si>
    <t>54</t>
  </si>
  <si>
    <t>Preston</t>
  </si>
  <si>
    <t>Summers</t>
  </si>
  <si>
    <t>Braxton</t>
  </si>
  <si>
    <t>Brooke</t>
  </si>
  <si>
    <t>Cabell</t>
  </si>
  <si>
    <t>Greenbrier</t>
  </si>
  <si>
    <t>Hardy</t>
  </si>
  <si>
    <t>Kanawha</t>
  </si>
  <si>
    <t>Mingo</t>
  </si>
  <si>
    <t>Raleigh</t>
  </si>
  <si>
    <t>Ritchie</t>
  </si>
  <si>
    <t>Tucker</t>
  </si>
  <si>
    <t>Wetzel</t>
  </si>
  <si>
    <t>Doddridge</t>
  </si>
  <si>
    <t>Monongalia</t>
  </si>
  <si>
    <t>Pleasants</t>
  </si>
  <si>
    <t>Wirt</t>
  </si>
  <si>
    <t>55</t>
  </si>
  <si>
    <t>Kenosha</t>
  </si>
  <si>
    <t>Kewaunee</t>
  </si>
  <si>
    <t>La Crosse</t>
  </si>
  <si>
    <t>Langlade</t>
  </si>
  <si>
    <t>Barron</t>
  </si>
  <si>
    <t>Bayfield</t>
  </si>
  <si>
    <t>Calumet</t>
  </si>
  <si>
    <t>Door</t>
  </si>
  <si>
    <t>Juneau</t>
  </si>
  <si>
    <t>Marinette</t>
  </si>
  <si>
    <t>Oconto</t>
  </si>
  <si>
    <t>Sauk</t>
  </si>
  <si>
    <t>Trempealeau</t>
  </si>
  <si>
    <t>Waushara</t>
  </si>
  <si>
    <t>Burnett</t>
  </si>
  <si>
    <t>Dane</t>
  </si>
  <si>
    <t>Eau Claire</t>
  </si>
  <si>
    <t>Fond du Lac</t>
  </si>
  <si>
    <t>Green Lake</t>
  </si>
  <si>
    <t>St. Croix</t>
  </si>
  <si>
    <t>Sawyer</t>
  </si>
  <si>
    <t>Shawano</t>
  </si>
  <si>
    <t>Sheboygan</t>
  </si>
  <si>
    <t>Manitowoc</t>
  </si>
  <si>
    <t>Marathon</t>
  </si>
  <si>
    <t>078</t>
  </si>
  <si>
    <t>Milwaukee</t>
  </si>
  <si>
    <t>Outagamie</t>
  </si>
  <si>
    <t>Ozaukee</t>
  </si>
  <si>
    <t>Pepin</t>
  </si>
  <si>
    <t>Price</t>
  </si>
  <si>
    <t>Racine</t>
  </si>
  <si>
    <t>Vilas</t>
  </si>
  <si>
    <t>Washburn</t>
  </si>
  <si>
    <t>Waukesha</t>
  </si>
  <si>
    <t>Waupaca</t>
  </si>
  <si>
    <t>56</t>
  </si>
  <si>
    <t>Converse</t>
  </si>
  <si>
    <t>Goshen</t>
  </si>
  <si>
    <t>Hot Springs</t>
  </si>
  <si>
    <t>Laramie</t>
  </si>
  <si>
    <t>Sublette</t>
  </si>
  <si>
    <t>Uinta</t>
  </si>
  <si>
    <t>Natrona</t>
  </si>
  <si>
    <t>Niobrara</t>
  </si>
  <si>
    <t>Sweetwater</t>
  </si>
  <si>
    <t>Washakie</t>
  </si>
  <si>
    <t>Weston</t>
  </si>
  <si>
    <t>AZ</t>
  </si>
  <si>
    <t>AR</t>
  </si>
  <si>
    <t>CO</t>
  </si>
  <si>
    <t>DC</t>
  </si>
  <si>
    <t>ID</t>
  </si>
  <si>
    <t>IL</t>
  </si>
  <si>
    <t>IN</t>
  </si>
  <si>
    <t>IA</t>
  </si>
  <si>
    <t>KS</t>
  </si>
  <si>
    <t>KY</t>
  </si>
  <si>
    <t>MI</t>
  </si>
  <si>
    <t>MN</t>
  </si>
  <si>
    <t>MO</t>
  </si>
  <si>
    <t>MT</t>
  </si>
  <si>
    <t>NE</t>
  </si>
  <si>
    <t>NV</t>
  </si>
  <si>
    <t>NM</t>
  </si>
  <si>
    <t>ND</t>
  </si>
  <si>
    <t>OH</t>
  </si>
  <si>
    <t>OK</t>
  </si>
  <si>
    <t>SD</t>
  </si>
  <si>
    <t>TN</t>
  </si>
  <si>
    <t>UT</t>
  </si>
  <si>
    <t>VT</t>
  </si>
  <si>
    <t>WV</t>
  </si>
  <si>
    <t>WI</t>
  </si>
  <si>
    <t>WY</t>
  </si>
  <si>
    <t>State Abbreviation</t>
  </si>
  <si>
    <t>LookupID</t>
  </si>
  <si>
    <t>Lat</t>
  </si>
  <si>
    <t>SLAMM Cate</t>
  </si>
  <si>
    <t>Marsh Zone</t>
  </si>
  <si>
    <t>Study Area</t>
  </si>
  <si>
    <t>Accretion</t>
  </si>
  <si>
    <t>Avg. Accre</t>
  </si>
  <si>
    <t>Accretio_1</t>
  </si>
  <si>
    <t>Elevation</t>
  </si>
  <si>
    <t>Elevatio_1</t>
  </si>
  <si>
    <t>years of r</t>
  </si>
  <si>
    <t>Method</t>
  </si>
  <si>
    <t>15244</t>
  </si>
  <si>
    <t>DRY LAND</t>
  </si>
  <si>
    <t>5.2</t>
  </si>
  <si>
    <t>cs137</t>
  </si>
  <si>
    <t>Yeager et al. 2007</t>
  </si>
  <si>
    <t>16499</t>
  </si>
  <si>
    <t>7.9</t>
  </si>
  <si>
    <t>Jumbile Cove</t>
  </si>
  <si>
    <t>Est. Beach/RFM</t>
  </si>
  <si>
    <t>0</t>
  </si>
  <si>
    <t>RSET</t>
  </si>
  <si>
    <t>Feagin and Yeager</t>
  </si>
  <si>
    <t>IFM</t>
  </si>
  <si>
    <t>SABINE</t>
  </si>
  <si>
    <t>5.9</t>
  </si>
  <si>
    <t>Bryant and Chabreck 1998</t>
  </si>
  <si>
    <t>Rockefeller Refuge</t>
  </si>
  <si>
    <t>brackish and intermediate - spartina</t>
  </si>
  <si>
    <t>nd</t>
  </si>
  <si>
    <t>9.80</t>
  </si>
  <si>
    <t>marker horizon</t>
  </si>
  <si>
    <t>Cahoon 1994</t>
  </si>
  <si>
    <t>No Name Bayou</t>
  </si>
  <si>
    <t>JEFF CO</t>
  </si>
  <si>
    <t>1.92</t>
  </si>
  <si>
    <t>SET</t>
  </si>
  <si>
    <t>Cahoon et al 2011</t>
  </si>
  <si>
    <t>Biloxi Transect 2</t>
  </si>
  <si>
    <t>high</t>
  </si>
  <si>
    <t>MSSHC</t>
  </si>
  <si>
    <t>Callaway 1997</t>
  </si>
  <si>
    <t>Biloxi Transect 1</t>
  </si>
  <si>
    <t>3.5-6.1</t>
  </si>
  <si>
    <t>TFN1</t>
  </si>
  <si>
    <t>LA Left</t>
  </si>
  <si>
    <t>9.8</t>
  </si>
  <si>
    <t>DeLaune 1989</t>
  </si>
  <si>
    <t>Site 1</t>
  </si>
  <si>
    <t>Brackish to Saline - S. Patens-dominated</t>
  </si>
  <si>
    <t>7.80</t>
  </si>
  <si>
    <t>DeLaune et al 1983</t>
  </si>
  <si>
    <t>Site 2</t>
  </si>
  <si>
    <t>Site 3</t>
  </si>
  <si>
    <t>Turtle Island 1</t>
  </si>
  <si>
    <t>SAC</t>
  </si>
  <si>
    <t>3.03</t>
  </si>
  <si>
    <t>FGS SET data - Donoghue 2011</t>
  </si>
  <si>
    <t>Turtle Island 2</t>
  </si>
  <si>
    <t>SAC/StMARKS</t>
  </si>
  <si>
    <t>3.80</t>
  </si>
  <si>
    <t>Bald Point 1</t>
  </si>
  <si>
    <t>10.44</t>
  </si>
  <si>
    <t>Bald Point 2</t>
  </si>
  <si>
    <t>13.21</t>
  </si>
  <si>
    <t>Aucilla 1</t>
  </si>
  <si>
    <t>STMARKS</t>
  </si>
  <si>
    <t>4.64</t>
  </si>
  <si>
    <t>Aucilla 2</t>
  </si>
  <si>
    <t>3.94</t>
  </si>
  <si>
    <t>Aucilla 3</t>
  </si>
  <si>
    <t>6.10</t>
  </si>
  <si>
    <t>MB09MC08A</t>
  </si>
  <si>
    <t>interior brackish</t>
  </si>
  <si>
    <t>MOBILE</t>
  </si>
  <si>
    <t>2.9</t>
  </si>
  <si>
    <t>cs137/210Pb</t>
  </si>
  <si>
    <t>Smith 2013</t>
  </si>
  <si>
    <t>MB09MC08B</t>
  </si>
  <si>
    <t>fringing brackish</t>
  </si>
  <si>
    <t>14.8</t>
  </si>
  <si>
    <t>C</t>
  </si>
  <si>
    <t>salt</t>
  </si>
  <si>
    <t>10.2</t>
  </si>
  <si>
    <t>Williams 2003</t>
  </si>
  <si>
    <t>NR-1</t>
  </si>
  <si>
    <t>Inland Fresh</t>
  </si>
  <si>
    <t>high/trans</t>
  </si>
  <si>
    <t>Corpus Christi</t>
  </si>
  <si>
    <t>0.66</t>
  </si>
  <si>
    <t>210Pb</t>
  </si>
  <si>
    <t>White 2002</t>
  </si>
  <si>
    <t>NR-3</t>
  </si>
  <si>
    <t>2.05</t>
  </si>
  <si>
    <t>NR-4</t>
  </si>
  <si>
    <t>1.95</t>
  </si>
  <si>
    <t>NR-7</t>
  </si>
  <si>
    <t>1.86</t>
  </si>
  <si>
    <t>NR-10</t>
  </si>
  <si>
    <t>2.83</t>
  </si>
  <si>
    <t>NR-5</t>
  </si>
  <si>
    <t>low</t>
  </si>
  <si>
    <t>7.60</t>
  </si>
  <si>
    <t>NR-9</t>
  </si>
  <si>
    <t>0.69</t>
  </si>
  <si>
    <t>Cedar Key</t>
  </si>
  <si>
    <t>MANGROVE</t>
  </si>
  <si>
    <t>LSR/southern big bend</t>
  </si>
  <si>
    <t>8.61</t>
  </si>
  <si>
    <t>Marsh Island</t>
  </si>
  <si>
    <t>na</t>
  </si>
  <si>
    <t>7</t>
  </si>
  <si>
    <t>Rockefeller</t>
  </si>
  <si>
    <t>4.8</t>
  </si>
  <si>
    <t>5.5</t>
  </si>
  <si>
    <t>Aransas Transect 2</t>
  </si>
  <si>
    <t>Aransas Transect 1</t>
  </si>
  <si>
    <t>CBN-1</t>
  </si>
  <si>
    <t>6.5</t>
  </si>
  <si>
    <t>CBN-2</t>
  </si>
  <si>
    <t>8.3</t>
  </si>
  <si>
    <t>CBC-1</t>
  </si>
  <si>
    <t>CBC-2</t>
  </si>
  <si>
    <t>Site 4</t>
  </si>
  <si>
    <t>Site 5</t>
  </si>
  <si>
    <t>St. Joe Bay</t>
  </si>
  <si>
    <t>8.32</t>
  </si>
  <si>
    <t>Rocky Creek 1</t>
  </si>
  <si>
    <t>5.77</t>
  </si>
  <si>
    <t>Rocky Creek 2</t>
  </si>
  <si>
    <t>5.80</t>
  </si>
  <si>
    <t>MB09MC03A</t>
  </si>
  <si>
    <t>fresh</t>
  </si>
  <si>
    <t>7.97</t>
  </si>
  <si>
    <t>LR-1</t>
  </si>
  <si>
    <t>0.87</t>
  </si>
  <si>
    <t>LR-4</t>
  </si>
  <si>
    <t>1.11</t>
  </si>
  <si>
    <t>LR-5</t>
  </si>
  <si>
    <t>1.88</t>
  </si>
  <si>
    <t>LR-7</t>
  </si>
  <si>
    <t>2.15</t>
  </si>
  <si>
    <t>LR-8</t>
  </si>
  <si>
    <t>1.56</t>
  </si>
  <si>
    <t>LR-10</t>
  </si>
  <si>
    <t>2.60</t>
  </si>
  <si>
    <t>LR-2</t>
  </si>
  <si>
    <t>4.17</t>
  </si>
  <si>
    <t>LR-3</t>
  </si>
  <si>
    <t>1.96</t>
  </si>
  <si>
    <t>LR-6</t>
  </si>
  <si>
    <t>6.23</t>
  </si>
  <si>
    <t>LR-9</t>
  </si>
  <si>
    <t>10.31</t>
  </si>
  <si>
    <t>FW1</t>
  </si>
  <si>
    <t>1.3</t>
  </si>
  <si>
    <t>Santschi 2001</t>
  </si>
  <si>
    <t>OPEN WATER</t>
  </si>
  <si>
    <t>3.8</t>
  </si>
  <si>
    <t>Santschi et al 2001</t>
  </si>
  <si>
    <t>13337</t>
  </si>
  <si>
    <t>OPEN WATER/DRY LAND</t>
  </si>
  <si>
    <t>13.5</t>
  </si>
  <si>
    <t>Lost Lake</t>
  </si>
  <si>
    <t>OPEN WATER/IFM</t>
  </si>
  <si>
    <t>3.60</t>
  </si>
  <si>
    <t>St. Marks River 1</t>
  </si>
  <si>
    <t>6.83</t>
  </si>
  <si>
    <t>St. Marks River 2</t>
  </si>
  <si>
    <t>2.96</t>
  </si>
  <si>
    <t>St. Marks River 3</t>
  </si>
  <si>
    <t>4.85</t>
  </si>
  <si>
    <t>St. Marks River A</t>
  </si>
  <si>
    <t>0.70</t>
  </si>
  <si>
    <t>FGS SET Ladner 2000</t>
  </si>
  <si>
    <t>D</t>
  </si>
  <si>
    <t>5.3</t>
  </si>
  <si>
    <t>San Bernard Transect 2</t>
  </si>
  <si>
    <t>OPEN WATER/RFM</t>
  </si>
  <si>
    <t>Freeport</t>
  </si>
  <si>
    <t>4-7.5</t>
  </si>
  <si>
    <t>LSN 4</t>
  </si>
  <si>
    <t>6.1</t>
  </si>
  <si>
    <t>LSC2</t>
  </si>
  <si>
    <t>8</t>
  </si>
  <si>
    <t>LSC transect</t>
  </si>
  <si>
    <t>2</t>
  </si>
  <si>
    <t>Nyman 1993</t>
  </si>
  <si>
    <t>4</t>
  </si>
  <si>
    <t>12.8</t>
  </si>
  <si>
    <t>5</t>
  </si>
  <si>
    <t>7.5</t>
  </si>
  <si>
    <t>6</t>
  </si>
  <si>
    <t>12.2</t>
  </si>
  <si>
    <t>9.9</t>
  </si>
  <si>
    <t>San Bernard Transect 1</t>
  </si>
  <si>
    <t>RFM</t>
  </si>
  <si>
    <t>5.2-9.0</t>
  </si>
  <si>
    <t>LSC3</t>
  </si>
  <si>
    <t>LSN3</t>
  </si>
  <si>
    <t>LSC1</t>
  </si>
  <si>
    <t>9.2</t>
  </si>
  <si>
    <t>LSN transect</t>
  </si>
  <si>
    <t>LSN1</t>
  </si>
  <si>
    <t>6.6</t>
  </si>
  <si>
    <t>LSN2</t>
  </si>
  <si>
    <t>Waccassasa 1</t>
  </si>
  <si>
    <t>FL SOUTHERN BIG BEND</t>
  </si>
  <si>
    <t>8.54</t>
  </si>
  <si>
    <t>Waccassasa 2</t>
  </si>
  <si>
    <t>9.67</t>
  </si>
  <si>
    <t>boardwalk site</t>
  </si>
  <si>
    <t>1.2 - 7.6</t>
  </si>
  <si>
    <t>sediment traps</t>
  </si>
  <si>
    <t>Leonard et al. 1995</t>
  </si>
  <si>
    <t>3</t>
  </si>
  <si>
    <t>7.8</t>
  </si>
  <si>
    <t>Brackish</t>
  </si>
  <si>
    <t>6.7</t>
  </si>
  <si>
    <t>14</t>
  </si>
  <si>
    <t>13.3</t>
  </si>
  <si>
    <t>15</t>
  </si>
  <si>
    <t>10.6</t>
  </si>
  <si>
    <t>9</t>
  </si>
  <si>
    <t>9.4</t>
  </si>
  <si>
    <t>10.4</t>
  </si>
  <si>
    <t>1</t>
  </si>
  <si>
    <t>17.8</t>
  </si>
  <si>
    <t>SG1</t>
  </si>
  <si>
    <t>Ravens et al. 2009</t>
  </si>
  <si>
    <t>GSP2</t>
  </si>
  <si>
    <t>GSP1</t>
  </si>
  <si>
    <t>MB09MC10</t>
  </si>
  <si>
    <t>0.85</t>
  </si>
  <si>
    <t>MB09MC09</t>
  </si>
  <si>
    <t>7.06</t>
  </si>
  <si>
    <t>NR-11</t>
  </si>
  <si>
    <t>RFM/open water</t>
  </si>
  <si>
    <t>low - tidally influenced</t>
  </si>
  <si>
    <t>7.24</t>
  </si>
  <si>
    <t>Apalachicola 1</t>
  </si>
  <si>
    <t>SWAMP</t>
  </si>
  <si>
    <t>SAC/APALACHICOLA</t>
  </si>
  <si>
    <t>5.66</t>
  </si>
  <si>
    <t>MB09MC04B</t>
  </si>
  <si>
    <t>5.18</t>
  </si>
  <si>
    <t>NR-6</t>
  </si>
  <si>
    <t>swamp</t>
  </si>
  <si>
    <t>2.81</t>
  </si>
  <si>
    <t>F</t>
  </si>
  <si>
    <t>fresh-high</t>
  </si>
  <si>
    <t>4.9</t>
  </si>
  <si>
    <t>White et al. 2002</t>
  </si>
  <si>
    <t>TFC Transect</t>
  </si>
  <si>
    <t>TFM</t>
  </si>
  <si>
    <t>TFN Transect</t>
  </si>
  <si>
    <t>TFN2</t>
  </si>
  <si>
    <t>10.8</t>
  </si>
  <si>
    <t>TFC2</t>
  </si>
  <si>
    <t>10.3</t>
  </si>
  <si>
    <t>TFC1</t>
  </si>
  <si>
    <t>8.9</t>
  </si>
  <si>
    <t>Apalachicola 2</t>
  </si>
  <si>
    <t>7.15</t>
  </si>
  <si>
    <t>E</t>
  </si>
  <si>
    <t>2.5</t>
  </si>
  <si>
    <t>NR-2</t>
  </si>
  <si>
    <t>tidal flat/inland fresh</t>
  </si>
  <si>
    <t>4.51</t>
  </si>
  <si>
    <t>NR-8</t>
  </si>
  <si>
    <t>1.26</t>
  </si>
  <si>
    <t>Site</t>
  </si>
  <si>
    <t>Longitude</t>
  </si>
  <si>
    <t>Latitude</t>
  </si>
  <si>
    <t>SET Station ID</t>
  </si>
  <si>
    <t>Marsh Type (SLAMM category)</t>
  </si>
  <si>
    <t>Mean elevation change (mm/yr)</t>
  </si>
  <si>
    <t>Broadkill</t>
  </si>
  <si>
    <t>BDK1</t>
  </si>
  <si>
    <t>Regularly-flooded</t>
  </si>
  <si>
    <t>BDK3</t>
  </si>
  <si>
    <t>BDK2</t>
  </si>
  <si>
    <t>SJIP</t>
  </si>
  <si>
    <t>SJBW</t>
  </si>
  <si>
    <t>St. Jones</t>
  </si>
  <si>
    <t>Dennis</t>
  </si>
  <si>
    <t>Dividing</t>
  </si>
  <si>
    <t>Maurice</t>
  </si>
  <si>
    <t>SJWC</t>
  </si>
  <si>
    <t>DN1</t>
  </si>
  <si>
    <t>DN2</t>
  </si>
  <si>
    <t>DN3</t>
  </si>
  <si>
    <t>Irreg.-Flooded</t>
  </si>
  <si>
    <t>DIV1</t>
  </si>
  <si>
    <t>DIV2</t>
  </si>
  <si>
    <t>DIV3</t>
  </si>
  <si>
    <t>MC1</t>
  </si>
  <si>
    <t>MC2</t>
  </si>
  <si>
    <t>MC3</t>
  </si>
  <si>
    <t>https://cfpub.epa.gov/ncea/global/recordisplay.cfm?deid=344747</t>
  </si>
  <si>
    <t>https://cfpub.epa.gov/ncea/global/recordisplay.cfm?deid=344748</t>
  </si>
  <si>
    <t>https://cfpub.epa.gov/ncea/global/recordisplay.cfm?deid=344749</t>
  </si>
  <si>
    <t>https://cfpub.epa.gov/ncea/global/recordisplay.cfm?deid=344750</t>
  </si>
  <si>
    <t>https://cfpub.epa.gov/ncea/global/recordisplay.cfm?deid=344751</t>
  </si>
  <si>
    <t>https://cfpub.epa.gov/ncea/global/recordisplay.cfm?deid=344752</t>
  </si>
  <si>
    <t>https://cfpub.epa.gov/ncea/global/recordisplay.cfm?deid=344753</t>
  </si>
  <si>
    <t>https://cfpub.epa.gov/ncea/global/recordisplay.cfm?deid=344754</t>
  </si>
  <si>
    <t>https://cfpub.epa.gov/ncea/global/recordisplay.cfm?deid=344755</t>
  </si>
  <si>
    <t>https://cfpub.epa.gov/ncea/global/recordisplay.cfm?deid=344756</t>
  </si>
  <si>
    <t>https://cfpub.epa.gov/ncea/global/recordisplay.cfm?deid=344757</t>
  </si>
  <si>
    <t>https://cfpub.epa.gov/ncea/global/recordisplay.cfm?deid=344758</t>
  </si>
  <si>
    <t>https://cfpub.epa.gov/ncea/global/recordisplay.cfm?deid=344759</t>
  </si>
  <si>
    <t>https://cfpub.epa.gov/ncea/global/recordisplay.cfm?deid=344760</t>
  </si>
  <si>
    <t>Source: https://cfpub.epa.gov/ncea/global/recordisplay.cfm?deid=344760</t>
  </si>
  <si>
    <t>Table 7. Accretion rate inputs that were used for the other marsh types (at all sites).</t>
  </si>
  <si>
    <t>Parameter</t>
  </si>
  <si>
    <t>Input</t>
  </si>
  <si>
    <t>Tidal-Fresh Marsh Accr (mm/yr)</t>
  </si>
  <si>
    <t>Neubauer et al. 2002, Neubauer 2008</t>
  </si>
  <si>
    <t>Inland-Fresh Marsh Accr (mm/yr)</t>
  </si>
  <si>
    <t>Craft and Casey 2000, Graham et al. 2005</t>
  </si>
  <si>
    <t>Tidal Swamp Accr (mm/yr)</t>
  </si>
  <si>
    <t>Warren Pinnacle Consulting, Inc 2015 (based on personal communications with Dr. Christopher Graft)</t>
  </si>
  <si>
    <t>Swamp Accretion (mm/yr)</t>
  </si>
  <si>
    <t>Beach Sed. Rate (mm/yr)</t>
  </si>
  <si>
    <t>Warren Pinnacle Consulting, Inc. 2015</t>
  </si>
  <si>
    <t>20 Subsites</t>
  </si>
  <si>
    <t>Sherwood</t>
  </si>
  <si>
    <t>Hoadley</t>
  </si>
  <si>
    <t>Jarvis</t>
  </si>
  <si>
    <t>BP1</t>
  </si>
  <si>
    <t>BP2</t>
  </si>
  <si>
    <t>WC1</t>
  </si>
  <si>
    <t>HQ1</t>
  </si>
  <si>
    <t>HQ3</t>
  </si>
  <si>
    <t>HQ2</t>
  </si>
  <si>
    <t>IP1</t>
  </si>
  <si>
    <t>IP2</t>
  </si>
  <si>
    <t>IP3</t>
  </si>
  <si>
    <t>Barn Island</t>
  </si>
  <si>
    <t>Great Island</t>
  </si>
  <si>
    <t>Hammock River Marsh</t>
  </si>
  <si>
    <t>Stony Creek Marsh</t>
  </si>
  <si>
    <t>Nells Island</t>
  </si>
  <si>
    <t>Pataguanset</t>
  </si>
  <si>
    <t>Wequetequock Cove</t>
  </si>
  <si>
    <t>Note: marsh type unknown</t>
  </si>
  <si>
    <t>(0, 0)</t>
  </si>
  <si>
    <t>17 sites</t>
  </si>
  <si>
    <t>Assawoman Bay lagoon marsh</t>
  </si>
  <si>
    <t>Boat house cove</t>
  </si>
  <si>
    <t>Delaware Bay</t>
  </si>
  <si>
    <t>Delaware Wildlands</t>
  </si>
  <si>
    <t>Duck Creek</t>
  </si>
  <si>
    <t>Great Marsh</t>
  </si>
  <si>
    <t>Indian River Bay</t>
  </si>
  <si>
    <t>Indian River Bay lagoon</t>
  </si>
  <si>
    <t>Leipsic River</t>
  </si>
  <si>
    <t>Lewes</t>
  </si>
  <si>
    <t>Little Lagoon marsh</t>
  </si>
  <si>
    <t>Mispillion River marsh</t>
  </si>
  <si>
    <t>Port Mahon</t>
  </si>
  <si>
    <t>Pot Nets North</t>
  </si>
  <si>
    <t>Rehoboth Bay</t>
  </si>
  <si>
    <t>Rehoboth Bay lagoon</t>
  </si>
  <si>
    <t>South Bowers Marsh</t>
  </si>
  <si>
    <t>Wolfe Glade</t>
  </si>
  <si>
    <t>Wolfe Runne</t>
  </si>
  <si>
    <t>Woodland Beach</t>
  </si>
  <si>
    <t>Blackwater</t>
  </si>
  <si>
    <t>Chincoteague Bay</t>
  </si>
  <si>
    <t>Deal Island Management Area</t>
  </si>
  <si>
    <t>Jug Bay</t>
  </si>
  <si>
    <t>Kenilworth Marsh</t>
  </si>
  <si>
    <t>Kingman Marsh</t>
  </si>
  <si>
    <t>Kings Creek Preserve</t>
  </si>
  <si>
    <t>Lower Pocomoke River</t>
  </si>
  <si>
    <t>Monie Bay</t>
  </si>
  <si>
    <t>Muddy Creek</t>
  </si>
  <si>
    <t>Nanticoke River Estuary</t>
  </si>
  <si>
    <t>Patuxent River</t>
  </si>
  <si>
    <t>Potomac River</t>
  </si>
  <si>
    <t>Great Egg Harbor</t>
  </si>
  <si>
    <t>Little Beach</t>
  </si>
  <si>
    <t>Princeton/ Jefferson marsh</t>
  </si>
  <si>
    <t>Alley Pond</t>
  </si>
  <si>
    <t>Carmans River</t>
  </si>
  <si>
    <t>Caumsett Park</t>
  </si>
  <si>
    <t>Flax Pond</t>
  </si>
  <si>
    <t>Fresh Pond</t>
  </si>
  <si>
    <t>Goose Creek</t>
  </si>
  <si>
    <t>Hempstead Bay</t>
  </si>
  <si>
    <t>Hubbard County Park</t>
  </si>
  <si>
    <t>Hunter Island</t>
  </si>
  <si>
    <t>Jamaica Bay</t>
  </si>
  <si>
    <t>Nissequogue River</t>
  </si>
  <si>
    <t>Shelter Island</t>
  </si>
  <si>
    <t>Stony Brook Harbor</t>
  </si>
  <si>
    <t>Youngs Island</t>
  </si>
  <si>
    <t>Gleason Marsh</t>
  </si>
  <si>
    <t>Mockhorn</t>
  </si>
  <si>
    <t>Oyster</t>
  </si>
  <si>
    <t>Wachapreague</t>
  </si>
  <si>
    <t>Walkerton Marsh</t>
  </si>
  <si>
    <t>Marsh Type (low/high)</t>
  </si>
  <si>
    <t>Marsh Type (fresh/brackish/salt)</t>
  </si>
  <si>
    <t>mid</t>
  </si>
  <si>
    <t>brackish</t>
  </si>
  <si>
    <t>high-low</t>
  </si>
  <si>
    <t>Accr</t>
  </si>
  <si>
    <t xml:space="preserve">Reed et al. </t>
  </si>
  <si>
    <t>Accretion rates by location and marsh type (low/high), (salt/fresh/brackish)
Incomplete excel spreadsheet of DE and NJ accretion rates here: X:\Projects\SLR_National_Model\Analysis\2019b Marsh Migration\Accretion rates\Accretion rates from Reed et al.xls
Reed DJ, Bishara DA, Cahoon DR, Donnelly J, Kearney M, Kolker AS, Leonard LL, Orson RA, and Stevenson JC. 2006. Site-Specific Scenarios for Wetlands Accretion as Sea Level Rises in the Mid-Atlantic Region. Report to the Climate Change Division, US Enviornmental Protection Agency.
Full list by location in final report</t>
  </si>
  <si>
    <t>(3.5, 8.2)</t>
  </si>
  <si>
    <t>(3, 5)</t>
  </si>
  <si>
    <t>(4, 5)</t>
  </si>
  <si>
    <t>(2.9, 8.2)</t>
  </si>
  <si>
    <t>(3.2, 3.4)</t>
  </si>
  <si>
    <t>(2.3, 10.7)</t>
  </si>
  <si>
    <t>(5, 6.9)</t>
  </si>
  <si>
    <t>&gt;10</t>
  </si>
  <si>
    <t>(2, 3.6)</t>
  </si>
  <si>
    <t>(2.8, 10)</t>
  </si>
  <si>
    <t>(3.6, 5.3)</t>
  </si>
  <si>
    <t>(2, 19.1)</t>
  </si>
  <si>
    <t>(3.3, 7.6)</t>
  </si>
  <si>
    <t>(2.3, 5.9)</t>
  </si>
  <si>
    <t>(1.8, 7.8)</t>
  </si>
  <si>
    <t>(0.3, 3)</t>
  </si>
  <si>
    <t>(2.1, 6.8)</t>
  </si>
  <si>
    <t>(1.7, 3.6)</t>
  </si>
  <si>
    <t>(4, 6.4)</t>
  </si>
  <si>
    <t>(11.19, 16.59)</t>
  </si>
  <si>
    <t>(5.39, 9.39)</t>
  </si>
  <si>
    <t>(-11.1, 1.2)</t>
  </si>
  <si>
    <t>(4, 9.5)</t>
  </si>
  <si>
    <t>(1.5, 6.3)</t>
  </si>
  <si>
    <t>(7.2, 7.8)</t>
  </si>
  <si>
    <t>(1.8, 7.4)</t>
  </si>
  <si>
    <t>(1.7, 15.5)</t>
  </si>
  <si>
    <t>(6, 10)</t>
  </si>
  <si>
    <t>(12, 13.2)</t>
  </si>
  <si>
    <t>(2.7, 3.3)</t>
  </si>
  <si>
    <t>(4.7, 6.3)</t>
  </si>
  <si>
    <t>(2.5, 4.7)</t>
  </si>
  <si>
    <t>(2, 4.25)</t>
  </si>
  <si>
    <t>(1.4, 5)</t>
  </si>
  <si>
    <t>(2.3, 3)</t>
  </si>
  <si>
    <t>(2.8, 4.4)</t>
  </si>
  <si>
    <t>(5, 8)</t>
  </si>
  <si>
    <t>(3.5, 4)</t>
  </si>
  <si>
    <t>(2.4, 2.8)</t>
  </si>
  <si>
    <t>(4.6, 4.8)</t>
  </si>
  <si>
    <t>(3.5, 4.8)</t>
  </si>
  <si>
    <t>(1, 2.2)</t>
  </si>
  <si>
    <t>(2.3, 8.5)</t>
  </si>
  <si>
    <t>Unsure</t>
  </si>
  <si>
    <t>Avg_Accr</t>
  </si>
  <si>
    <t>GulfCoast</t>
  </si>
  <si>
    <t>NatlRefuges</t>
  </si>
  <si>
    <t>DE and NJ</t>
  </si>
  <si>
    <t>SE LA</t>
  </si>
  <si>
    <t>Eastern VA</t>
  </si>
  <si>
    <t>Reed et al. Atlantic</t>
  </si>
  <si>
    <t>Max_Accr</t>
  </si>
  <si>
    <t>Min_Accr</t>
  </si>
  <si>
    <t>Accr_FIPS</t>
  </si>
  <si>
    <t>Coastal_FIPS</t>
  </si>
  <si>
    <t>Cheasapeake Bay, MD</t>
  </si>
  <si>
    <t>2007-2008</t>
  </si>
  <si>
    <t>Broken Link</t>
  </si>
  <si>
    <t>Entire coast of GA and SC</t>
  </si>
  <si>
    <t>2006-2008</t>
  </si>
  <si>
    <t>Broken Link (Indiana University)</t>
  </si>
  <si>
    <t>http://warrenpinnacle.com/prof/SLAMM/SLAMM_Projects.html</t>
  </si>
  <si>
    <t>Range</t>
  </si>
  <si>
    <t>Mean</t>
  </si>
  <si>
    <t>Max</t>
  </si>
  <si>
    <t>Min</t>
  </si>
  <si>
    <t>SETr</t>
  </si>
  <si>
    <t>-2.5 mm/yr</t>
  </si>
  <si>
    <t>+2.5 mm/yr</t>
  </si>
  <si>
    <t>Include</t>
  </si>
  <si>
    <t>Reserve</t>
  </si>
  <si>
    <t># SETs</t>
  </si>
  <si>
    <t>Nearest NWLON Station</t>
  </si>
  <si>
    <t>First Sample Date</t>
  </si>
  <si>
    <t>Last Sample Date</t>
  </si>
  <si>
    <t># years measured</t>
  </si>
  <si>
    <t>Mean Accr (mm/yr)</t>
  </si>
  <si>
    <t>ELK</t>
  </si>
  <si>
    <t>Monterey County, California</t>
  </si>
  <si>
    <t>DEL</t>
  </si>
  <si>
    <t>New Castle County, Delaware</t>
  </si>
  <si>
    <t>APA</t>
  </si>
  <si>
    <t>Franklin County, Florida</t>
  </si>
  <si>
    <t>GTM</t>
  </si>
  <si>
    <t>St. Johns County, Florida</t>
  </si>
  <si>
    <t>WEL</t>
  </si>
  <si>
    <t>York County, Maine</t>
  </si>
  <si>
    <t>WQB</t>
  </si>
  <si>
    <t>Barnstable County, Massachusetts</t>
  </si>
  <si>
    <t>GND</t>
  </si>
  <si>
    <t>Jackson County, Mississippi</t>
  </si>
  <si>
    <t>GRB</t>
  </si>
  <si>
    <t>Rockingham County, New Hampshire</t>
  </si>
  <si>
    <t>NAR</t>
  </si>
  <si>
    <t>New Port, Rhode Island</t>
  </si>
  <si>
    <t>MAR</t>
  </si>
  <si>
    <t>Aransas County, Texas</t>
  </si>
  <si>
    <t>PDB</t>
  </si>
  <si>
    <t>Skagit County, Washington</t>
  </si>
  <si>
    <t>WKB</t>
  </si>
  <si>
    <t>Omit, no data (Baldwin County, Alabam)</t>
  </si>
  <si>
    <t>NaN</t>
  </si>
  <si>
    <t>NAN</t>
  </si>
  <si>
    <t>CBM</t>
  </si>
  <si>
    <t>3 different sites, omit</t>
  </si>
  <si>
    <t>CBV</t>
  </si>
  <si>
    <t>Many counties on the York river, omit</t>
  </si>
  <si>
    <t>NARUNH</t>
  </si>
  <si>
    <t>Omit, no data</t>
  </si>
  <si>
    <t>SOS</t>
  </si>
  <si>
    <t>Elevation change rates (mm/year)</t>
  </si>
  <si>
    <t xml:space="preserve">Source: </t>
  </si>
  <si>
    <t>http://www.nerrssciencecollaborative.org/resource/reserve-specific-setr-reports</t>
  </si>
  <si>
    <t>Apalachicola National Estuarine Research Reserve (APA)</t>
  </si>
  <si>
    <t>Chesapeake Bay-MD National Estuarine Research Reserve (CBM) Maryland, 2010-2016</t>
  </si>
  <si>
    <t>CBVGI</t>
  </si>
  <si>
    <t>Chesapeake Bay-VA National Estuarine Research Reserve (CBVGI) Virginia, 2009-2018</t>
  </si>
  <si>
    <t>Delaware National Estuarine Research Reserve (DEL) Delaware, 2004-2016</t>
  </si>
  <si>
    <t>Elkhorn Slough National Estuarine Research Reserve (ELK) California, 2006-2018</t>
  </si>
  <si>
    <t>Grand Bay National Estuarine Research Reserve (GND) Mississippi, 2012-2016</t>
  </si>
  <si>
    <t>Great Bay National Estuarine Research Reserve (GRB) New Hampshire, 2011-2017</t>
  </si>
  <si>
    <t>Guana Tolomato Matanzas National Estuarine Research Reserve (GTM) Florida, 2013-2019</t>
  </si>
  <si>
    <t>Mission-Aransas National Estuarine Research Reserve (MAR) Texas, 2013-2019</t>
  </si>
  <si>
    <t>Narragansett Bay National Estuarine Research Reserve (NAR) Rhode Island, 2012-2018</t>
  </si>
  <si>
    <t>Narragansett Bay National Estuarine Research Reserve - University of NH stations (NARUNH) Rhode Island, 2014-2018</t>
  </si>
  <si>
    <t>Padilla Bay National Estuarine Research Reserve (PDB) Washington, 2008-2017</t>
  </si>
  <si>
    <t>South Slough National Estuarine Research Reserve (SOS) Oregon, 2011-2018</t>
  </si>
  <si>
    <t>Wells National Estuarine Research Reserve (WEL) Maine, 2011-2018</t>
  </si>
  <si>
    <t>Weeks Bay National Estuarine Research Reserve (WKB) Alabama, 2015-2019</t>
  </si>
  <si>
    <t>Waquoit Bay National Estuarine Research Reserve (WQB) Massachusetts, 2013-2018</t>
  </si>
  <si>
    <t>PDFs</t>
  </si>
  <si>
    <t>11 sites</t>
  </si>
  <si>
    <t>Each technical report summarizes the rate of elevation change at each SET location in a reserve. The document includes graphics showing change over time, graphical comparisons to sea level rise, a spatial view of the changes within a reserve, and tables of all relevant numbers and levels of uncertainty. This document is aimed at technical Reserve staff that already understand SETs and their importance. Click to see a full list with links to facilitation tools.</t>
  </si>
  <si>
    <t>Worksheet</t>
  </si>
  <si>
    <t>DataSources</t>
  </si>
  <si>
    <t>List of data sources, used and not used</t>
  </si>
  <si>
    <t>Accr_County</t>
  </si>
  <si>
    <t>Combined</t>
  </si>
  <si>
    <t>Accretion rates compiled for all counties and sources used</t>
  </si>
  <si>
    <t>Average accretion rates by county, used in the model</t>
  </si>
  <si>
    <t>Remaining worksheets</t>
  </si>
  <si>
    <t>Accretion rates from individual sources and reference information</t>
  </si>
  <si>
    <t>Holmquist et al 2021</t>
  </si>
  <si>
    <t>csv</t>
  </si>
  <si>
    <t>core_id</t>
  </si>
  <si>
    <t>study_id1</t>
  </si>
  <si>
    <t>study_id2</t>
  </si>
  <si>
    <t>study_id3</t>
  </si>
  <si>
    <t>lat</t>
  </si>
  <si>
    <t>long</t>
  </si>
  <si>
    <t>cs_years</t>
  </si>
  <si>
    <t>cs_accretion</t>
  </si>
  <si>
    <t>Doboy Sound Site 4 Plain</t>
  </si>
  <si>
    <t>Craft, 2007</t>
  </si>
  <si>
    <t>Doboy Sound Site 6 Plain</t>
  </si>
  <si>
    <t>Sapelo River Site 1 Plain</t>
  </si>
  <si>
    <t>Regularly Flooded Backmarsh 1</t>
  </si>
  <si>
    <t>Craft et al., 1993</t>
  </si>
  <si>
    <t>Regularly Flooded Backmarsh 4</t>
  </si>
  <si>
    <t>Sapelo River Site 3 Plain</t>
  </si>
  <si>
    <t>Doboy Sound Site 4 Levee</t>
  </si>
  <si>
    <t>Sapelo River Site 1 Levee</t>
  </si>
  <si>
    <t>Coon Island B Mid</t>
  </si>
  <si>
    <t>Callaway et al., 2012a</t>
  </si>
  <si>
    <t>Regularly Flooded Backmarsh 2</t>
  </si>
  <si>
    <t>Regularly Flooded Backmarsh 3</t>
  </si>
  <si>
    <t>Regularly Flooded Backmarsh 5</t>
  </si>
  <si>
    <t>Bread and Butter Creek 4</t>
  </si>
  <si>
    <t>Sharma et al. 1987</t>
  </si>
  <si>
    <t>Doboy Sound Site 5 Plain</t>
  </si>
  <si>
    <t>Doboy Sound Site 6 Levee</t>
  </si>
  <si>
    <t>Altamaha River Site 9 Plain</t>
  </si>
  <si>
    <t>Trinity River Core 2</t>
  </si>
  <si>
    <t>Williams, 2003</t>
  </si>
  <si>
    <t>Trinity River Core 4</t>
  </si>
  <si>
    <t>Eastport/Saint John 15</t>
  </si>
  <si>
    <t>Chmura and Hung, 2004</t>
  </si>
  <si>
    <t>Chumura et al., 2001</t>
  </si>
  <si>
    <t>Connor et al., 2001</t>
  </si>
  <si>
    <t>ED1</t>
  </si>
  <si>
    <t>Thom, 1992</t>
  </si>
  <si>
    <t>Yarmouth 9</t>
  </si>
  <si>
    <t>Blooms Point In</t>
  </si>
  <si>
    <t>Orson et al., 1998</t>
  </si>
  <si>
    <t>Blooms Point Out</t>
  </si>
  <si>
    <t>Tidal Freshwater Marsh Site</t>
  </si>
  <si>
    <t>Weston et al., 2014</t>
  </si>
  <si>
    <t>Eastport/Saint John 13</t>
  </si>
  <si>
    <t>10 South Bowers Marsh</t>
  </si>
  <si>
    <t>Kraft et al., 1992</t>
  </si>
  <si>
    <t>Nikitina et al., 2000</t>
  </si>
  <si>
    <t>Reedy Creek 2</t>
  </si>
  <si>
    <t>Unger, 2014</t>
  </si>
  <si>
    <t>Altamaha River Site 8 Plain</t>
  </si>
  <si>
    <t>Restricted Sluice-2</t>
  </si>
  <si>
    <t>Anisfeld et al., 1999</t>
  </si>
  <si>
    <t>Eastport/Saint John 14</t>
  </si>
  <si>
    <t>Coon Island C Mid</t>
  </si>
  <si>
    <t>Petaluma River A High</t>
  </si>
  <si>
    <t>Petaluma River A Mid</t>
  </si>
  <si>
    <t>Escuminac 3</t>
  </si>
  <si>
    <t>Iregularly Flooded Backmarsh 1</t>
  </si>
  <si>
    <t>Iregularly Flooded Backmarsh 2</t>
  </si>
  <si>
    <t>Iregularly Flooded Backmarsh 3</t>
  </si>
  <si>
    <t>Regularly Flooded Streamside 4</t>
  </si>
  <si>
    <t>Regularly Flooded Streamside 5</t>
  </si>
  <si>
    <t>Juncus roemerianus core</t>
  </si>
  <si>
    <t>Elsey-Quirk et al., 2011</t>
  </si>
  <si>
    <t>Matagorda Spartina Alterniflora Low Marsh</t>
  </si>
  <si>
    <t>Faegin and Yeager, 2008</t>
  </si>
  <si>
    <t>PP3</t>
  </si>
  <si>
    <t>Lagomasino et al., 2013</t>
  </si>
  <si>
    <t>09 Port Mahon marsh</t>
  </si>
  <si>
    <t>Carey, 1996</t>
  </si>
  <si>
    <t>Matagorda Salt Flat Low Marsh</t>
  </si>
  <si>
    <t>Core No. 09</t>
  </si>
  <si>
    <t>Kirwin et al., 2011</t>
  </si>
  <si>
    <t>NB #3</t>
  </si>
  <si>
    <t>Turner et al., 2002</t>
  </si>
  <si>
    <t>Island Beach 3</t>
  </si>
  <si>
    <t>Reedy Creek 1</t>
  </si>
  <si>
    <t>Coon Island A Mid</t>
  </si>
  <si>
    <t>Core No. 01</t>
  </si>
  <si>
    <t>ND1</t>
  </si>
  <si>
    <t>Williams and Hamilton, 1995</t>
  </si>
  <si>
    <t>Trinity River Core 1</t>
  </si>
  <si>
    <t>Trinity River Core 6</t>
  </si>
  <si>
    <t>Rush Ranch B Mid</t>
  </si>
  <si>
    <t>Rustico/Charlottetown 12</t>
  </si>
  <si>
    <t>18 Indian River Bay</t>
  </si>
  <si>
    <t>Reference Sybil-1</t>
  </si>
  <si>
    <t>Restricted Sybil-2</t>
  </si>
  <si>
    <t>Restricted Sybil-3</t>
  </si>
  <si>
    <t>Coon Island A High</t>
  </si>
  <si>
    <t>Coon Island C High</t>
  </si>
  <si>
    <t>Rustico/Charlottetown 11</t>
  </si>
  <si>
    <t>BB1</t>
  </si>
  <si>
    <t>Kemp et al., 2012</t>
  </si>
  <si>
    <t>Town Creek 4</t>
  </si>
  <si>
    <t>Impounded Backmarsh</t>
  </si>
  <si>
    <t>Sturdevant et al, 2003</t>
  </si>
  <si>
    <t>Rush Ranch A High</t>
  </si>
  <si>
    <t>NB #1</t>
  </si>
  <si>
    <t>Aransas NWR 1 High</t>
  </si>
  <si>
    <t>Callaway et al., 1997</t>
  </si>
  <si>
    <t>Boat House Cove</t>
  </si>
  <si>
    <t>GMII</t>
  </si>
  <si>
    <t>Kim et al., 2004</t>
  </si>
  <si>
    <t>WGIII</t>
  </si>
  <si>
    <t>Island Beach 1</t>
  </si>
  <si>
    <t>Island Beach 2</t>
  </si>
  <si>
    <t>China Camp A High</t>
  </si>
  <si>
    <t>China Camp B High</t>
  </si>
  <si>
    <t>Rush Ranch A Mid</t>
  </si>
  <si>
    <t>Rush Ranch B Low</t>
  </si>
  <si>
    <t>CH2a</t>
  </si>
  <si>
    <t>Chague-Gofp et al., 2001</t>
  </si>
  <si>
    <t>Halifax 5</t>
  </si>
  <si>
    <t>Yarmouth 8</t>
  </si>
  <si>
    <t>Iregularly Flooded Backmarsh 4</t>
  </si>
  <si>
    <t>Iregularly Flooded Backmarsh 5</t>
  </si>
  <si>
    <t>Iregularly Flooded Streamside 2</t>
  </si>
  <si>
    <t>Iregularly Flooded Streamside 4</t>
  </si>
  <si>
    <t>Iregularly Flooded Streamside 5</t>
  </si>
  <si>
    <t>Regularly Flooded Streamside 1</t>
  </si>
  <si>
    <t>Regularly Flooded Streamside 2</t>
  </si>
  <si>
    <t>Core No. 05</t>
  </si>
  <si>
    <t>BH6A</t>
  </si>
  <si>
    <t>Milan et al 1995</t>
  </si>
  <si>
    <t>Turner and Milan, 2006</t>
  </si>
  <si>
    <t>MK09B</t>
  </si>
  <si>
    <t>Stuart, 2010</t>
  </si>
  <si>
    <t>Marsh Island Refuge - Unit 1 Impounded</t>
  </si>
  <si>
    <t>Bryant et al., 1998</t>
  </si>
  <si>
    <t>Rockefeller Refuge - Unit 15 Impounded</t>
  </si>
  <si>
    <t>Sabine Refuge - Unit 3 Impounded</t>
  </si>
  <si>
    <t>Escuminac 2</t>
  </si>
  <si>
    <t>Spartina alterniflora core</t>
  </si>
  <si>
    <t>MK04B</t>
  </si>
  <si>
    <t>Reedy Creek 3</t>
  </si>
  <si>
    <t>Trinity River Core 7</t>
  </si>
  <si>
    <t>Petaluma River B High</t>
  </si>
  <si>
    <t>Greiner and Hershner, 1998</t>
  </si>
  <si>
    <t>SI1A</t>
  </si>
  <si>
    <t>Davis Marsh</t>
  </si>
  <si>
    <t>ND2</t>
  </si>
  <si>
    <t>ND4</t>
  </si>
  <si>
    <t>SR1</t>
  </si>
  <si>
    <t>SR2</t>
  </si>
  <si>
    <t>WH1</t>
  </si>
  <si>
    <t>Restricted Leetes-2</t>
  </si>
  <si>
    <t>Horse Point 1</t>
  </si>
  <si>
    <t>Biloxi Bay 1 Mid</t>
  </si>
  <si>
    <t>Corte Madre B Mid</t>
  </si>
  <si>
    <t>Callaway et al., 2012b</t>
  </si>
  <si>
    <t>02 Duck Creek Marsh</t>
  </si>
  <si>
    <t>Trinity River Core 3</t>
  </si>
  <si>
    <t>Calcieu Lake Site 2</t>
  </si>
  <si>
    <t>DeLaune et al., 1983</t>
  </si>
  <si>
    <t>DeLaune et al., 1992</t>
  </si>
  <si>
    <t>Reference Hoadley-3</t>
  </si>
  <si>
    <t>Browns Island B High</t>
  </si>
  <si>
    <t>China Camp B Mid</t>
  </si>
  <si>
    <t>Rush Ranch B High</t>
  </si>
  <si>
    <t>Escuminac 1</t>
  </si>
  <si>
    <t>LSN-5</t>
  </si>
  <si>
    <t>DeLaune et al., 1989</t>
  </si>
  <si>
    <t>Cahoon and Turner, 1989</t>
  </si>
  <si>
    <t>HG3</t>
  </si>
  <si>
    <t>CRMS0672-H</t>
  </si>
  <si>
    <t>Piazza et al., 2011</t>
  </si>
  <si>
    <t>M-5</t>
  </si>
  <si>
    <t>Weis et al., 2005</t>
  </si>
  <si>
    <t>Reference East-2</t>
  </si>
  <si>
    <t>Petaluma River A Low</t>
  </si>
  <si>
    <t>Petaluma River B Mid</t>
  </si>
  <si>
    <t>NB #2</t>
  </si>
  <si>
    <t>Altamaha River Site 7 Plain</t>
  </si>
  <si>
    <t>CRMS0651</t>
  </si>
  <si>
    <t>CRMS2156</t>
  </si>
  <si>
    <t>Dividing Creek 3</t>
  </si>
  <si>
    <t>Horse Point 2</t>
  </si>
  <si>
    <t>Horse Point 3</t>
  </si>
  <si>
    <t>Corte Madre A High</t>
  </si>
  <si>
    <t>Corte Madre B High</t>
  </si>
  <si>
    <t>CH1a</t>
  </si>
  <si>
    <t>Iregularly Flooded Streamside 3</t>
  </si>
  <si>
    <t>Regularly Flooded Streamside 3</t>
  </si>
  <si>
    <t>04 Port Mahon marsh</t>
  </si>
  <si>
    <t>11 Mispillion River Marsh</t>
  </si>
  <si>
    <t>15 Lewes Creek marsh</t>
  </si>
  <si>
    <t>21 Little Lagoon marsh</t>
  </si>
  <si>
    <t>Pragmites streamside</t>
  </si>
  <si>
    <t>Browns Island A High</t>
  </si>
  <si>
    <t>Browns Island B Mid</t>
  </si>
  <si>
    <t>Rustico/Charlottetown 10</t>
  </si>
  <si>
    <t>MK05B</t>
  </si>
  <si>
    <t>Restricted Sluice-1</t>
  </si>
  <si>
    <t>SBNW 2 High</t>
  </si>
  <si>
    <t>Corte Madre B Low</t>
  </si>
  <si>
    <t>Oyster Neck Road (Lewes)</t>
  </si>
  <si>
    <t>Halifax 4</t>
  </si>
  <si>
    <t>CZ-25</t>
  </si>
  <si>
    <t>Gehrels et al., 2005</t>
  </si>
  <si>
    <t>08 Port Mahon marsh</t>
  </si>
  <si>
    <t>BH4A</t>
  </si>
  <si>
    <t>Inlet 1</t>
  </si>
  <si>
    <t>Roman et al., 1997</t>
  </si>
  <si>
    <t>Nauset Bay</t>
  </si>
  <si>
    <t>N2-2</t>
  </si>
  <si>
    <t>Restricted Leetes-1</t>
  </si>
  <si>
    <t>China Camp A Mid</t>
  </si>
  <si>
    <t>Yarmouth 7</t>
  </si>
  <si>
    <t>Sapelo River Site 2 Plain</t>
  </si>
  <si>
    <t>CRMS0672</t>
  </si>
  <si>
    <t>BA 0604-4</t>
  </si>
  <si>
    <t>Wilson and Allison, 2008</t>
  </si>
  <si>
    <t>M4</t>
  </si>
  <si>
    <t>Elington, 2012</t>
  </si>
  <si>
    <t>Site 1 - Bird Island</t>
  </si>
  <si>
    <t>Patrick and DeLaune, 1990</t>
  </si>
  <si>
    <t>CRMS0147</t>
  </si>
  <si>
    <t>MK03B</t>
  </si>
  <si>
    <t>China Camp B Low</t>
  </si>
  <si>
    <t>Rush Ranch A Low</t>
  </si>
  <si>
    <t>17 Rehoboth Bay</t>
  </si>
  <si>
    <t>Trinity River Core 5</t>
  </si>
  <si>
    <t>Four League Bay Core 4</t>
  </si>
  <si>
    <t>Delaune et al., 1987</t>
  </si>
  <si>
    <t>S. patens/I. frutescens streamside</t>
  </si>
  <si>
    <t>Reference Hoadley-1</t>
  </si>
  <si>
    <t>Reference Hoadley-2</t>
  </si>
  <si>
    <t>Aransas NWR 1 Mid</t>
  </si>
  <si>
    <t>BH1A</t>
  </si>
  <si>
    <t>CRMS0669</t>
  </si>
  <si>
    <t>Browns Island A Mid</t>
  </si>
  <si>
    <t>I</t>
  </si>
  <si>
    <t>BI2A</t>
  </si>
  <si>
    <t>CRMS0651-H</t>
  </si>
  <si>
    <t>Dennis Creek 1</t>
  </si>
  <si>
    <t>Dividing Creek 1</t>
  </si>
  <si>
    <t>Reference East-1</t>
  </si>
  <si>
    <t>13 Great Marsh</t>
  </si>
  <si>
    <t>Altamaha River Site 7 Levee</t>
  </si>
  <si>
    <t>Altamaha River Site 8 Levee</t>
  </si>
  <si>
    <t>Browns Island B Low</t>
  </si>
  <si>
    <t>CBC2-04</t>
  </si>
  <si>
    <t>CBNr1-05</t>
  </si>
  <si>
    <t>CBNr1-06</t>
  </si>
  <si>
    <t>CBNr2-02</t>
  </si>
  <si>
    <t>Fort Hill Island</t>
  </si>
  <si>
    <t>PB3</t>
  </si>
  <si>
    <t>M-2</t>
  </si>
  <si>
    <t>Calcieu Lake Site 4</t>
  </si>
  <si>
    <t>LSC-7</t>
  </si>
  <si>
    <t>LSN-2</t>
  </si>
  <si>
    <t>LSN-3</t>
  </si>
  <si>
    <t>LSN-4</t>
  </si>
  <si>
    <t>Duck 31</t>
  </si>
  <si>
    <t>Hales, 2000</t>
  </si>
  <si>
    <t>Lepsic River</t>
  </si>
  <si>
    <t>CRMS0326-H</t>
  </si>
  <si>
    <t>Middle East</t>
  </si>
  <si>
    <t>Smith, 2009</t>
  </si>
  <si>
    <t>Biloxi Bay 2 High</t>
  </si>
  <si>
    <t>Coon Island B High</t>
  </si>
  <si>
    <t>SH5A</t>
  </si>
  <si>
    <t>S. alterniflora backmarsh</t>
  </si>
  <si>
    <t>Sabine Refuge - Unit 3 Natural</t>
  </si>
  <si>
    <t>Aransas NWR 2 High</t>
  </si>
  <si>
    <t>Westham 15</t>
  </si>
  <si>
    <t>Corte Madre A Low</t>
  </si>
  <si>
    <t>Corte Madre A Mid</t>
  </si>
  <si>
    <t>CRMS0610-H</t>
  </si>
  <si>
    <t>PM08R</t>
  </si>
  <si>
    <t>Clarke et al., 2014</t>
  </si>
  <si>
    <t>M3</t>
  </si>
  <si>
    <t>14 Great Marsh</t>
  </si>
  <si>
    <t>Site 3 - Baumberg</t>
  </si>
  <si>
    <t>Lower_Basin_11</t>
  </si>
  <si>
    <t>DeLaune et al 2003</t>
  </si>
  <si>
    <t>DeLaune and Pezeshiki 2003</t>
  </si>
  <si>
    <t>CBC2-02</t>
  </si>
  <si>
    <t>CBC2-06</t>
  </si>
  <si>
    <t>CBNr1-04</t>
  </si>
  <si>
    <t>CBNr2-01</t>
  </si>
  <si>
    <t>BI5A</t>
  </si>
  <si>
    <t>BA 0404-1</t>
  </si>
  <si>
    <t>Iregularly Flooded Streamside 1</t>
  </si>
  <si>
    <t>LSN-6</t>
  </si>
  <si>
    <t>SI2A</t>
  </si>
  <si>
    <t>Four League Bay Core 1</t>
  </si>
  <si>
    <t>SI2C</t>
  </si>
  <si>
    <t>Trinity River Core 9</t>
  </si>
  <si>
    <t>Biloxi Bay 2 Mid</t>
  </si>
  <si>
    <t>SBNW 1 High</t>
  </si>
  <si>
    <t>SBNW 2 Mid</t>
  </si>
  <si>
    <t>02 Shell Beach, St. Bernard Parish</t>
  </si>
  <si>
    <t>MK07B</t>
  </si>
  <si>
    <t>Rockefeller Refuge - Unit 15 Natural</t>
  </si>
  <si>
    <t>Whaleðs Tail A High</t>
  </si>
  <si>
    <t>Lower_Basin_17</t>
  </si>
  <si>
    <t>11 DuFrene</t>
  </si>
  <si>
    <t>Nyman et al., 1993</t>
  </si>
  <si>
    <t>Nyman et al., 2006</t>
  </si>
  <si>
    <t>CRMS0128-H</t>
  </si>
  <si>
    <t>Dennis Creek 3</t>
  </si>
  <si>
    <t>Grand Terre 1</t>
  </si>
  <si>
    <t>DeLaune et al., 1986</t>
  </si>
  <si>
    <t>Grand Terre 2</t>
  </si>
  <si>
    <t>J</t>
  </si>
  <si>
    <t>Core No. 17</t>
  </si>
  <si>
    <t>08 deMangue (downstream)</t>
  </si>
  <si>
    <t>Whaleðs Tail A Mid / Mid 1</t>
  </si>
  <si>
    <t>CBC2-03</t>
  </si>
  <si>
    <t>CBC3-01</t>
  </si>
  <si>
    <t>CBC3-02</t>
  </si>
  <si>
    <t>CBNr1-03</t>
  </si>
  <si>
    <t>BH2A</t>
  </si>
  <si>
    <t>SH2A</t>
  </si>
  <si>
    <t>TH2C</t>
  </si>
  <si>
    <t>CRMS0312</t>
  </si>
  <si>
    <t>SH1A</t>
  </si>
  <si>
    <t>SI2B</t>
  </si>
  <si>
    <t>TH5A</t>
  </si>
  <si>
    <t>Rockefeller Refuge - Unit 14 Natural</t>
  </si>
  <si>
    <t>Coon Island A Low</t>
  </si>
  <si>
    <t>LSC-3</t>
  </si>
  <si>
    <t>LSC-4</t>
  </si>
  <si>
    <t>LSC-8</t>
  </si>
  <si>
    <t>LSN-1</t>
  </si>
  <si>
    <t>Bartaria Basin Brackish Backmarsh</t>
  </si>
  <si>
    <t>Hatton et al., 1983</t>
  </si>
  <si>
    <t>Calcieu Lake Site 1</t>
  </si>
  <si>
    <t>Lower_Basin_12</t>
  </si>
  <si>
    <t>Lower_Basin_14</t>
  </si>
  <si>
    <t>Lower_Basin_18</t>
  </si>
  <si>
    <t>Upper_basin_8</t>
  </si>
  <si>
    <t>05 Port Mahon marsh</t>
  </si>
  <si>
    <t>06 Port Mahon marsh</t>
  </si>
  <si>
    <t>07 Port Mahon marsh</t>
  </si>
  <si>
    <t>BI1B</t>
  </si>
  <si>
    <t>Biloxi Bay 1 High</t>
  </si>
  <si>
    <t>SBNW 1 Mid</t>
  </si>
  <si>
    <t>Lower_Basin_19</t>
  </si>
  <si>
    <t>SI4A</t>
  </si>
  <si>
    <t>T</t>
  </si>
  <si>
    <t>BI1C</t>
  </si>
  <si>
    <t>TH3A</t>
  </si>
  <si>
    <t>IBS 0505-1</t>
  </si>
  <si>
    <t>Lower West</t>
  </si>
  <si>
    <t>Restored Branford-1</t>
  </si>
  <si>
    <t>LSC-1</t>
  </si>
  <si>
    <t>30 Lake Verret Swamp Forrest</t>
  </si>
  <si>
    <t>BH2C</t>
  </si>
  <si>
    <t>TH2B</t>
  </si>
  <si>
    <t>CRMS0128</t>
  </si>
  <si>
    <t>MK06B</t>
  </si>
  <si>
    <t>IBS 0904-1</t>
  </si>
  <si>
    <t>Barataria Basin Intermediate Backmarsh</t>
  </si>
  <si>
    <t>Four League Bay Core 2</t>
  </si>
  <si>
    <t>Aransas NWR 1 Low</t>
  </si>
  <si>
    <t>Lower_Basin_15</t>
  </si>
  <si>
    <t>SH4A</t>
  </si>
  <si>
    <t>Four League Bay Inland</t>
  </si>
  <si>
    <t>Baumann et al., 1984</t>
  </si>
  <si>
    <t>CD-2</t>
  </si>
  <si>
    <t>Ford, 1997</t>
  </si>
  <si>
    <t>Bayou Chitigue Marsh</t>
  </si>
  <si>
    <t>McKee, 1994</t>
  </si>
  <si>
    <t>CRMS0294</t>
  </si>
  <si>
    <t>ER1</t>
  </si>
  <si>
    <t>12 SE Madison Bay</t>
  </si>
  <si>
    <t>CRMS0164</t>
  </si>
  <si>
    <t>MK01B</t>
  </si>
  <si>
    <t>MK02B</t>
  </si>
  <si>
    <t>Biloxi Bay 2 Low</t>
  </si>
  <si>
    <t>Whaleðs Tail B Low</t>
  </si>
  <si>
    <t>Upper_basin_3</t>
  </si>
  <si>
    <t>10 Des Allmands</t>
  </si>
  <si>
    <t>SH6B</t>
  </si>
  <si>
    <t>TI1A</t>
  </si>
  <si>
    <t>Restored Branford-2</t>
  </si>
  <si>
    <t>Lower_Basin_20</t>
  </si>
  <si>
    <t>Upper_basin_7</t>
  </si>
  <si>
    <t>24 Mermentau River-Grand Lake</t>
  </si>
  <si>
    <t>29 Grand Cheniere</t>
  </si>
  <si>
    <t>Marsh Island Refuge - Unit 1 Natural</t>
  </si>
  <si>
    <t>CBC2-01</t>
  </si>
  <si>
    <t>CBC2-05</t>
  </si>
  <si>
    <t>CBNr1-01</t>
  </si>
  <si>
    <t>CBNr1-02</t>
  </si>
  <si>
    <t>12 Golden Medow Oil Field</t>
  </si>
  <si>
    <t>15 Cocodrie</t>
  </si>
  <si>
    <t>TI3A</t>
  </si>
  <si>
    <t>CRMS0326</t>
  </si>
  <si>
    <t>Lower East</t>
  </si>
  <si>
    <t>CD-1</t>
  </si>
  <si>
    <t>Old Oyster Bayou Marsh Pre Hurricaine Andrew</t>
  </si>
  <si>
    <t>Tijuana Estuary West-mid 1</t>
  </si>
  <si>
    <t>Weis et al., 2001</t>
  </si>
  <si>
    <t>Grand Isle 1</t>
  </si>
  <si>
    <t>Upper_basin_1</t>
  </si>
  <si>
    <t>TFN-4</t>
  </si>
  <si>
    <t>LSC-5</t>
  </si>
  <si>
    <t>SH3A</t>
  </si>
  <si>
    <t>CRMS0147-H</t>
  </si>
  <si>
    <t>CRMS0294-H</t>
  </si>
  <si>
    <t>Calcieu Lake Site 5</t>
  </si>
  <si>
    <t>33 Pointe La Hache</t>
  </si>
  <si>
    <t>07 Bayou Ferblanc, Leeville</t>
  </si>
  <si>
    <t>BI1A</t>
  </si>
  <si>
    <t>CRMS0135</t>
  </si>
  <si>
    <t>Barataria Bay Inland</t>
  </si>
  <si>
    <t>DeLaune et al., 1978</t>
  </si>
  <si>
    <t>SBNW 2 Low</t>
  </si>
  <si>
    <t>34 Caerarvon</t>
  </si>
  <si>
    <t>Bartaria Basin Salt Backmarsh</t>
  </si>
  <si>
    <t>05 Chitigue (midstream)</t>
  </si>
  <si>
    <t>Middle West</t>
  </si>
  <si>
    <t>TFC-4</t>
  </si>
  <si>
    <t>TI6B</t>
  </si>
  <si>
    <t>Dennis Creek 2</t>
  </si>
  <si>
    <t>Four League Bay Core 5</t>
  </si>
  <si>
    <t>Coon Island D Low</t>
  </si>
  <si>
    <t>Lower_Basin_13</t>
  </si>
  <si>
    <t>Lower_Basin_16</t>
  </si>
  <si>
    <t>Upper_basin_2</t>
  </si>
  <si>
    <t>04 Rigolets</t>
  </si>
  <si>
    <t>SH6A</t>
  </si>
  <si>
    <t>TH4A</t>
  </si>
  <si>
    <t>08 North Bayou, Ferblanc, North L.</t>
  </si>
  <si>
    <t>09 Cloverlly Farm-Little Lake</t>
  </si>
  <si>
    <t>03 Bay la Peur</t>
  </si>
  <si>
    <t>13 N Madison Bay</t>
  </si>
  <si>
    <t>TH6A</t>
  </si>
  <si>
    <t>IBS 0505-4</t>
  </si>
  <si>
    <t>MC04</t>
  </si>
  <si>
    <t>Kearny et al., 1994</t>
  </si>
  <si>
    <t>MCL08</t>
  </si>
  <si>
    <t>MCL15</t>
  </si>
  <si>
    <t>Old Oyster Bayou Marsh Post Hurricaine Andrew</t>
  </si>
  <si>
    <t>Dividing Creek 2</t>
  </si>
  <si>
    <t>Terrebonne Marsh Complex / Bayou Penchant</t>
  </si>
  <si>
    <t>SH6C</t>
  </si>
  <si>
    <t>CRMS0610</t>
  </si>
  <si>
    <t>31 Paul Rainey</t>
  </si>
  <si>
    <t>BH2B</t>
  </si>
  <si>
    <t>Upper_basin_9</t>
  </si>
  <si>
    <t>CBC1-01</t>
  </si>
  <si>
    <t>CBC1-02</t>
  </si>
  <si>
    <t>TH1A</t>
  </si>
  <si>
    <t>Tijuana Estuary East-mid 1</t>
  </si>
  <si>
    <t>CRMS0164-H</t>
  </si>
  <si>
    <t>China Camp A Low</t>
  </si>
  <si>
    <t>Lower_Basin_10</t>
  </si>
  <si>
    <t>TFC-1</t>
  </si>
  <si>
    <t>TFN-3</t>
  </si>
  <si>
    <t>LSC-2</t>
  </si>
  <si>
    <t>CRMS0312-H</t>
  </si>
  <si>
    <t>Calcieu Lake Site 3</t>
  </si>
  <si>
    <t>Whaleðs Tail A Low / Mid 2</t>
  </si>
  <si>
    <t>11 Grand Bayou Blue</t>
  </si>
  <si>
    <t>22 White Lake</t>
  </si>
  <si>
    <t>BH5A</t>
  </si>
  <si>
    <t>Grand Isle 2</t>
  </si>
  <si>
    <t>BH3A</t>
  </si>
  <si>
    <t>Four League Bay Core 3</t>
  </si>
  <si>
    <t>SBNW 1 Low</t>
  </si>
  <si>
    <t>TFN-6</t>
  </si>
  <si>
    <t>TH2A</t>
  </si>
  <si>
    <t>Rockefeller Refuge - Unit 14 Impounded</t>
  </si>
  <si>
    <t>23 Rockefeller Wildlife Refuge</t>
  </si>
  <si>
    <t>M1</t>
  </si>
  <si>
    <t>BI6A</t>
  </si>
  <si>
    <t>BA 1003-1</t>
  </si>
  <si>
    <t>TFC-6</t>
  </si>
  <si>
    <t>Palmetto Bayou</t>
  </si>
  <si>
    <t>BI3A</t>
  </si>
  <si>
    <t>Maurice River 1</t>
  </si>
  <si>
    <t>Upper East</t>
  </si>
  <si>
    <t>Upper_basin_6</t>
  </si>
  <si>
    <t>10 deMangue (upstream)</t>
  </si>
  <si>
    <t>Tijuana Estuary East-mid 2</t>
  </si>
  <si>
    <t>Tijuana Estuary West-mid 2</t>
  </si>
  <si>
    <t>TFN-1</t>
  </si>
  <si>
    <t>TFN-2</t>
  </si>
  <si>
    <t>TFN-5</t>
  </si>
  <si>
    <t>13 East Timbalier</t>
  </si>
  <si>
    <t>BI4A</t>
  </si>
  <si>
    <t>02 Charles Theriot</t>
  </si>
  <si>
    <t>04 Chitigue (downstream)</t>
  </si>
  <si>
    <t>LSC-6</t>
  </si>
  <si>
    <t>14 Timbalier</t>
  </si>
  <si>
    <t>35 Cataouatche Area</t>
  </si>
  <si>
    <t>37 Bayou Chitigue-demangue</t>
  </si>
  <si>
    <t>Trinity River Core 8</t>
  </si>
  <si>
    <t>Upper_basin_4</t>
  </si>
  <si>
    <t>07 Grand Bayou</t>
  </si>
  <si>
    <t>Maurice River 2</t>
  </si>
  <si>
    <t>15 W Madison Bay</t>
  </si>
  <si>
    <t>Tijuana Estuary West-low</t>
  </si>
  <si>
    <t>36 Manchac</t>
  </si>
  <si>
    <t>TI5A</t>
  </si>
  <si>
    <t>Upper_basin_5</t>
  </si>
  <si>
    <t>TFC-2</t>
  </si>
  <si>
    <t>TFC-3</t>
  </si>
  <si>
    <t>TI4A</t>
  </si>
  <si>
    <t>Upper West</t>
  </si>
  <si>
    <t>Allen Creek 1</t>
  </si>
  <si>
    <t>Kostachuk et al., 2008</t>
  </si>
  <si>
    <t>TI6C</t>
  </si>
  <si>
    <t>MK08B</t>
  </si>
  <si>
    <t>Mesohaline Site</t>
  </si>
  <si>
    <t>TFC-5</t>
  </si>
  <si>
    <t>06 Chitigue (upstream)</t>
  </si>
  <si>
    <t>MK10B</t>
  </si>
  <si>
    <t>09 deMangue (midstream)</t>
  </si>
  <si>
    <t>14 N Billy Goat Bay</t>
  </si>
  <si>
    <t>Barataria Bay Streamside</t>
  </si>
  <si>
    <t>Barataria Basin Intermediate Levee</t>
  </si>
  <si>
    <t>Bartaria Basin Salt Levee</t>
  </si>
  <si>
    <t>Delaune et al., 1981</t>
  </si>
  <si>
    <t>Lulu 33</t>
  </si>
  <si>
    <t>Wax Lake Outlet Marsh</t>
  </si>
  <si>
    <t>03 Empire</t>
  </si>
  <si>
    <t>Bartaria Basin Brackish Levee</t>
  </si>
  <si>
    <t>Oligohaline Site</t>
  </si>
  <si>
    <t>01 Lake Barre</t>
  </si>
  <si>
    <t>32 West Bay Subdelta</t>
  </si>
  <si>
    <t>Site 2 - Alivso</t>
  </si>
  <si>
    <t>481 sites</t>
  </si>
  <si>
    <t>We conducted a meta-analysis of accretion rates, standardized our analysis by using only 137Cs based estimates, and used model intercomparison to generate a vertical resilience index, a function of local SLR, tidal range, and tidal elevation category for the tidal wetlands of the contiguous US. We paired the vertical resilience index with a lateral resilience index made up of elevation, water level, and land cover maps, then projected them both into the future using localized SLR scenarios. At the regional scale, the vertical resilience index predicts changes from marsh aggradation to submergence for the coastal US Mid-Atlantic, Southeast, and portions of the Northeast
by 2100.</t>
  </si>
  <si>
    <t>https://agupubs.onlinelibrary.wiley.com/doi/epdf/10.1029/2020EF001804</t>
  </si>
  <si>
    <t>Accr cnty Full</t>
  </si>
  <si>
    <t>Final accretion rates used in the model where counties with missing accretion rates have been filled in with interpolation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</si>
</sst>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00000000"/>
    <numFmt numFmtId="165" formatCode="0.000"/>
    <numFmt numFmtId="166" formatCode="0.0"/>
  </numFmts>
  <fonts count="10"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sz val="10"/>
      <color indexed="8"/>
      <name val="Arial"/>
      <family val="2"/>
    </font>
    <font>
      <sz val="11"/>
      <color indexed="8"/>
      <name val="Calibri"/>
      <family val="2"/>
    </font>
    <font>
      <sz val="10"/>
      <color theme="1"/>
      <name val="Arial"/>
      <family val="2"/>
    </font>
    <font>
      <sz val="11"/>
      <color theme="0" tint="-0.499984740745262"/>
      <name val="Calibri"/>
      <family val="2"/>
      <scheme val="minor"/>
    </font>
    <font>
      <sz val="10"/>
      <color theme="0" tint="-0.499984740745262"/>
      <name val="Arial"/>
      <family val="2"/>
    </font>
    <font>
      <b/>
      <sz val="14"/>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5" tint="0.59999389629810485"/>
        <bgColor indexed="64"/>
      </patternFill>
    </fill>
  </fills>
  <borders count="3">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4" fillId="0" borderId="0"/>
  </cellStyleXfs>
  <cellXfs count="49">
    <xf numFmtId="0" fontId="0" fillId="0" borderId="0" xfId="0"/>
    <xf numFmtId="0" fontId="1" fillId="0" borderId="0" xfId="0" applyFont="1"/>
    <xf numFmtId="0" fontId="2" fillId="0" borderId="0" xfId="1"/>
    <xf numFmtId="0" fontId="0" fillId="0" borderId="0" xfId="0" applyAlignment="1">
      <alignment wrapText="1"/>
    </xf>
    <xf numFmtId="0" fontId="1" fillId="2" borderId="0" xfId="0" applyFont="1" applyFill="1"/>
    <xf numFmtId="0" fontId="0" fillId="0" borderId="0" xfId="0" applyFont="1"/>
    <xf numFmtId="0" fontId="1" fillId="0" borderId="0" xfId="0" applyFont="1" applyFill="1"/>
    <xf numFmtId="0" fontId="0" fillId="0" borderId="0" xfId="0" applyFill="1"/>
    <xf numFmtId="0" fontId="0" fillId="0" borderId="0" xfId="0" applyNumberFormat="1"/>
    <xf numFmtId="49" fontId="0" fillId="0" borderId="0" xfId="0" applyNumberFormat="1"/>
    <xf numFmtId="164" fontId="0" fillId="0" borderId="0" xfId="0" applyNumberFormat="1"/>
    <xf numFmtId="1" fontId="0" fillId="0" borderId="0" xfId="0" applyNumberFormat="1"/>
    <xf numFmtId="165" fontId="0" fillId="0" borderId="0" xfId="0" applyNumberFormat="1"/>
    <xf numFmtId="0" fontId="1" fillId="0" borderId="0" xfId="0" applyFont="1" applyBorder="1"/>
    <xf numFmtId="0" fontId="1" fillId="2" borderId="0" xfId="0" applyFont="1" applyFill="1" applyBorder="1"/>
    <xf numFmtId="0" fontId="1" fillId="0" borderId="0" xfId="0" applyFont="1" applyFill="1" applyBorder="1"/>
    <xf numFmtId="0" fontId="0" fillId="0" borderId="0" xfId="0" applyFont="1" applyBorder="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xf numFmtId="0" fontId="0" fillId="2" borderId="0" xfId="0" applyFill="1"/>
    <xf numFmtId="0" fontId="0" fillId="2" borderId="0" xfId="0" applyNumberFormat="1" applyFill="1"/>
    <xf numFmtId="2" fontId="0" fillId="0" borderId="0" xfId="0" applyNumberFormat="1"/>
    <xf numFmtId="166" fontId="0" fillId="0" borderId="0" xfId="0" applyNumberFormat="1"/>
    <xf numFmtId="0" fontId="1" fillId="0" borderId="0" xfId="0" quotePrefix="1" applyFont="1"/>
    <xf numFmtId="0" fontId="5" fillId="0" borderId="1" xfId="2" applyNumberFormat="1" applyFont="1" applyFill="1" applyBorder="1" applyAlignment="1">
      <alignment wrapText="1"/>
    </xf>
    <xf numFmtId="0" fontId="5" fillId="0" borderId="0" xfId="2" applyNumberFormat="1" applyFont="1" applyFill="1" applyBorder="1" applyAlignment="1">
      <alignment wrapText="1"/>
    </xf>
    <xf numFmtId="0" fontId="1" fillId="0" borderId="0" xfId="0" applyFont="1" applyAlignment="1">
      <alignment wrapText="1"/>
    </xf>
    <xf numFmtId="14" fontId="0" fillId="0" borderId="0" xfId="0" applyNumberFormat="1"/>
    <xf numFmtId="0" fontId="6" fillId="0" borderId="0" xfId="0" applyFont="1"/>
    <xf numFmtId="0" fontId="7" fillId="0" borderId="0" xfId="0" applyFont="1"/>
    <xf numFmtId="14" fontId="7" fillId="0" borderId="0" xfId="0" applyNumberFormat="1" applyFont="1"/>
    <xf numFmtId="0" fontId="8" fillId="0" borderId="0" xfId="0" applyFont="1"/>
    <xf numFmtId="0" fontId="5" fillId="0" borderId="1" xfId="2" applyFont="1" applyFill="1" applyBorder="1" applyAlignment="1">
      <alignment wrapText="1"/>
    </xf>
    <xf numFmtId="0" fontId="0" fillId="0" borderId="1" xfId="0" applyBorder="1"/>
    <xf numFmtId="0" fontId="0" fillId="0" borderId="0" xfId="0" applyAlignment="1"/>
    <xf numFmtId="0" fontId="0" fillId="0" borderId="2" xfId="0" applyBorder="1" applyAlignment="1">
      <alignment vertical="center"/>
    </xf>
    <xf numFmtId="0" fontId="0" fillId="0" borderId="2" xfId="0" applyBorder="1" applyAlignment="1">
      <alignment vertical="center" wrapText="1"/>
    </xf>
    <xf numFmtId="0" fontId="0" fillId="3" borderId="2" xfId="0" applyFill="1" applyBorder="1" applyAlignment="1">
      <alignment vertical="center"/>
    </xf>
    <xf numFmtId="0" fontId="0" fillId="3" borderId="2" xfId="0" applyFill="1" applyBorder="1" applyAlignment="1">
      <alignment vertical="center" wrapText="1"/>
    </xf>
    <xf numFmtId="0" fontId="0" fillId="4" borderId="2" xfId="0" applyFill="1" applyBorder="1" applyAlignment="1">
      <alignment vertical="center"/>
    </xf>
    <xf numFmtId="0" fontId="0" fillId="4" borderId="2" xfId="0" applyFill="1" applyBorder="1" applyAlignment="1">
      <alignment vertical="center" wrapText="1"/>
    </xf>
    <xf numFmtId="0" fontId="0" fillId="5" borderId="2" xfId="0" applyFill="1" applyBorder="1" applyAlignment="1">
      <alignment vertical="center"/>
    </xf>
    <xf numFmtId="0" fontId="0" fillId="5" borderId="2" xfId="0" applyFill="1" applyBorder="1" applyAlignment="1">
      <alignment vertical="center" wrapText="1"/>
    </xf>
    <xf numFmtId="0" fontId="9" fillId="6" borderId="2" xfId="0" applyFont="1" applyFill="1" applyBorder="1" applyAlignment="1">
      <alignment horizontal="center"/>
    </xf>
    <xf numFmtId="0" fontId="0" fillId="7" borderId="2" xfId="0" applyFill="1" applyBorder="1" applyAlignment="1">
      <alignment vertical="center"/>
    </xf>
    <xf numFmtId="0" fontId="0" fillId="7" borderId="2" xfId="0" applyFill="1" applyBorder="1" applyAlignment="1">
      <alignment vertical="center" wrapText="1"/>
    </xf>
    <xf numFmtId="0" fontId="0" fillId="0" borderId="0" xfId="0" applyAlignment="1">
      <alignment horizontal="left" wrapText="1"/>
    </xf>
  </cellXfs>
  <cellStyles count="3">
    <cellStyle name="Hyperlink" xfId="1" builtinId="8"/>
    <cellStyle name="Normal" xfId="0" builtinId="0"/>
    <cellStyle name="Normal_Sheet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Accr_County!$H$1</c:f>
              <c:strCache>
                <c:ptCount val="1"/>
                <c:pt idx="0">
                  <c:v>Mean</c:v>
                </c:pt>
              </c:strCache>
            </c:strRef>
          </c:tx>
          <c:spPr>
            <a:ln w="38100" cap="rnd">
              <a:solidFill>
                <a:schemeClr val="tx1"/>
              </a:solidFill>
              <a:round/>
            </a:ln>
            <a:effectLst/>
          </c:spPr>
          <c:marker>
            <c:symbol val="none"/>
          </c:marker>
          <c:val>
            <c:numRef>
              <c:f>Accr_County!$H$2:$H$144</c:f>
              <c:numCache>
                <c:formatCode>0.0</c:formatCode>
                <c:ptCount val="143"/>
                <c:pt idx="0">
                  <c:v>-2.0518461538461539</c:v>
                </c:pt>
                <c:pt idx="1">
                  <c:v>0</c:v>
                </c:pt>
                <c:pt idx="2">
                  <c:v>0</c:v>
                </c:pt>
                <c:pt idx="3">
                  <c:v>0.12</c:v>
                </c:pt>
                <c:pt idx="4">
                  <c:v>0.27</c:v>
                </c:pt>
                <c:pt idx="5">
                  <c:v>1.1000000000000001</c:v>
                </c:pt>
                <c:pt idx="6">
                  <c:v>1.3</c:v>
                </c:pt>
                <c:pt idx="7">
                  <c:v>1.5</c:v>
                </c:pt>
                <c:pt idx="8">
                  <c:v>2.2160000000000006</c:v>
                </c:pt>
                <c:pt idx="9">
                  <c:v>2.3214285714285716</c:v>
                </c:pt>
                <c:pt idx="10">
                  <c:v>2.4571428571428577</c:v>
                </c:pt>
                <c:pt idx="11">
                  <c:v>2.4571428571428577</c:v>
                </c:pt>
                <c:pt idx="12">
                  <c:v>2.4571428571428577</c:v>
                </c:pt>
                <c:pt idx="13">
                  <c:v>2.5666666666666669</c:v>
                </c:pt>
                <c:pt idx="14">
                  <c:v>2.7051904761904764</c:v>
                </c:pt>
                <c:pt idx="15">
                  <c:v>2.7694444444444453</c:v>
                </c:pt>
                <c:pt idx="16">
                  <c:v>2.8200000000000003</c:v>
                </c:pt>
                <c:pt idx="17">
                  <c:v>2.9250000000000003</c:v>
                </c:pt>
                <c:pt idx="18">
                  <c:v>2.9381111111111107</c:v>
                </c:pt>
                <c:pt idx="19">
                  <c:v>3</c:v>
                </c:pt>
                <c:pt idx="20">
                  <c:v>3</c:v>
                </c:pt>
                <c:pt idx="21">
                  <c:v>3</c:v>
                </c:pt>
                <c:pt idx="22">
                  <c:v>3.0380952380952384</c:v>
                </c:pt>
                <c:pt idx="23">
                  <c:v>3.0380952380952384</c:v>
                </c:pt>
                <c:pt idx="24">
                  <c:v>3.08</c:v>
                </c:pt>
                <c:pt idx="25">
                  <c:v>3.08</c:v>
                </c:pt>
                <c:pt idx="26">
                  <c:v>3.08</c:v>
                </c:pt>
                <c:pt idx="27">
                  <c:v>3.0911111111111116</c:v>
                </c:pt>
                <c:pt idx="28">
                  <c:v>3.1</c:v>
                </c:pt>
                <c:pt idx="29">
                  <c:v>3.1415000000000006</c:v>
                </c:pt>
                <c:pt idx="30">
                  <c:v>3.1423999999999999</c:v>
                </c:pt>
                <c:pt idx="31">
                  <c:v>3.2519444444444443</c:v>
                </c:pt>
                <c:pt idx="32">
                  <c:v>3.2785714285714289</c:v>
                </c:pt>
                <c:pt idx="33">
                  <c:v>3.2785714285714289</c:v>
                </c:pt>
                <c:pt idx="34">
                  <c:v>3.2840000000000003</c:v>
                </c:pt>
                <c:pt idx="35">
                  <c:v>3.2949325396825397</c:v>
                </c:pt>
                <c:pt idx="36">
                  <c:v>3.3285714285714287</c:v>
                </c:pt>
                <c:pt idx="37">
                  <c:v>3.3333333333333335</c:v>
                </c:pt>
                <c:pt idx="38">
                  <c:v>3.342857142857143</c:v>
                </c:pt>
                <c:pt idx="39">
                  <c:v>3.3928571428571432</c:v>
                </c:pt>
                <c:pt idx="40">
                  <c:v>3.3928571428571432</c:v>
                </c:pt>
                <c:pt idx="41">
                  <c:v>3.3928571428571432</c:v>
                </c:pt>
                <c:pt idx="42">
                  <c:v>3.4000000000000004</c:v>
                </c:pt>
                <c:pt idx="43">
                  <c:v>3.4250000000000003</c:v>
                </c:pt>
                <c:pt idx="44">
                  <c:v>3.4571428571428577</c:v>
                </c:pt>
                <c:pt idx="45">
                  <c:v>3.4571428571428577</c:v>
                </c:pt>
                <c:pt idx="46">
                  <c:v>3.5</c:v>
                </c:pt>
                <c:pt idx="47">
                  <c:v>3.5142857142857151</c:v>
                </c:pt>
                <c:pt idx="48">
                  <c:v>3.5416666666666665</c:v>
                </c:pt>
                <c:pt idx="49">
                  <c:v>3.5880952380952382</c:v>
                </c:pt>
                <c:pt idx="50">
                  <c:v>3.65</c:v>
                </c:pt>
                <c:pt idx="51">
                  <c:v>3.686666666666667</c:v>
                </c:pt>
                <c:pt idx="52">
                  <c:v>3.686666666666667</c:v>
                </c:pt>
                <c:pt idx="53">
                  <c:v>3.7666666666666671</c:v>
                </c:pt>
                <c:pt idx="54">
                  <c:v>3.7833333333333332</c:v>
                </c:pt>
                <c:pt idx="55">
                  <c:v>3.9251428571428568</c:v>
                </c:pt>
                <c:pt idx="56">
                  <c:v>3.9428571428571435</c:v>
                </c:pt>
                <c:pt idx="57">
                  <c:v>3.9558333333333331</c:v>
                </c:pt>
                <c:pt idx="58">
                  <c:v>3.996666666666667</c:v>
                </c:pt>
                <c:pt idx="59">
                  <c:v>4</c:v>
                </c:pt>
                <c:pt idx="60">
                  <c:v>4</c:v>
                </c:pt>
                <c:pt idx="61">
                  <c:v>4</c:v>
                </c:pt>
                <c:pt idx="62">
                  <c:v>4.0166666666666666</c:v>
                </c:pt>
                <c:pt idx="63">
                  <c:v>4.109926984126985</c:v>
                </c:pt>
                <c:pt idx="64">
                  <c:v>4.1428571428571432</c:v>
                </c:pt>
                <c:pt idx="65">
                  <c:v>4.1428571428571432</c:v>
                </c:pt>
                <c:pt idx="66">
                  <c:v>4.1428571428571432</c:v>
                </c:pt>
                <c:pt idx="67">
                  <c:v>4.1428571428571432</c:v>
                </c:pt>
                <c:pt idx="68">
                  <c:v>4.1428571428571432</c:v>
                </c:pt>
                <c:pt idx="69">
                  <c:v>4.1583333333333341</c:v>
                </c:pt>
                <c:pt idx="70">
                  <c:v>4.2</c:v>
                </c:pt>
                <c:pt idx="71">
                  <c:v>4.2755833333333335</c:v>
                </c:pt>
                <c:pt idx="72">
                  <c:v>4.2857142857142865</c:v>
                </c:pt>
                <c:pt idx="73">
                  <c:v>4.333333333333333</c:v>
                </c:pt>
                <c:pt idx="74">
                  <c:v>4.333333333333333</c:v>
                </c:pt>
                <c:pt idx="75">
                  <c:v>4.381904761904762</c:v>
                </c:pt>
                <c:pt idx="76">
                  <c:v>4.4333333333333336</c:v>
                </c:pt>
                <c:pt idx="77">
                  <c:v>4.4333333333333336</c:v>
                </c:pt>
                <c:pt idx="78">
                  <c:v>4.4333333333333336</c:v>
                </c:pt>
                <c:pt idx="79">
                  <c:v>4.4433333333333342</c:v>
                </c:pt>
                <c:pt idx="80">
                  <c:v>4.4738095238095239</c:v>
                </c:pt>
                <c:pt idx="81">
                  <c:v>4.4866666666666672</c:v>
                </c:pt>
                <c:pt idx="82">
                  <c:v>4.4866666666666672</c:v>
                </c:pt>
                <c:pt idx="83">
                  <c:v>4.5566666666666658</c:v>
                </c:pt>
                <c:pt idx="84">
                  <c:v>4.6000000000000005</c:v>
                </c:pt>
                <c:pt idx="85">
                  <c:v>4.6231041666666668</c:v>
                </c:pt>
                <c:pt idx="86">
                  <c:v>4.7111111111111112</c:v>
                </c:pt>
                <c:pt idx="87">
                  <c:v>4.7414285714285711</c:v>
                </c:pt>
                <c:pt idx="88">
                  <c:v>4.7666666666666666</c:v>
                </c:pt>
                <c:pt idx="89">
                  <c:v>4.7833333333333341</c:v>
                </c:pt>
                <c:pt idx="90">
                  <c:v>4.8166666666666673</c:v>
                </c:pt>
                <c:pt idx="91">
                  <c:v>4.833333333333333</c:v>
                </c:pt>
                <c:pt idx="92">
                  <c:v>4.833333333333333</c:v>
                </c:pt>
                <c:pt idx="93">
                  <c:v>4.833333333333333</c:v>
                </c:pt>
                <c:pt idx="94">
                  <c:v>4.833333333333333</c:v>
                </c:pt>
                <c:pt idx="95">
                  <c:v>4.833333333333333</c:v>
                </c:pt>
                <c:pt idx="96">
                  <c:v>4.8499999999999996</c:v>
                </c:pt>
                <c:pt idx="97">
                  <c:v>4.8527777777777779</c:v>
                </c:pt>
                <c:pt idx="98">
                  <c:v>4.8666666666666663</c:v>
                </c:pt>
                <c:pt idx="99">
                  <c:v>4.8666666666666663</c:v>
                </c:pt>
                <c:pt idx="100">
                  <c:v>4.8770833333333332</c:v>
                </c:pt>
                <c:pt idx="101">
                  <c:v>4.9000000000000004</c:v>
                </c:pt>
                <c:pt idx="102">
                  <c:v>4.9083333333333341</c:v>
                </c:pt>
                <c:pt idx="103">
                  <c:v>4.9142857142857137</c:v>
                </c:pt>
                <c:pt idx="104">
                  <c:v>4.9437499999999996</c:v>
                </c:pt>
                <c:pt idx="105">
                  <c:v>4.9660000000000002</c:v>
                </c:pt>
                <c:pt idx="106">
                  <c:v>5.0599999999999996</c:v>
                </c:pt>
                <c:pt idx="107">
                  <c:v>5.0599999999999996</c:v>
                </c:pt>
                <c:pt idx="108">
                  <c:v>5.0599999999999996</c:v>
                </c:pt>
                <c:pt idx="109">
                  <c:v>5.1804761904761909</c:v>
                </c:pt>
                <c:pt idx="110">
                  <c:v>5.1866666666666665</c:v>
                </c:pt>
                <c:pt idx="111">
                  <c:v>5.3000000000000007</c:v>
                </c:pt>
                <c:pt idx="112">
                  <c:v>5.6850000000000005</c:v>
                </c:pt>
                <c:pt idx="113">
                  <c:v>5.8250000000000011</c:v>
                </c:pt>
                <c:pt idx="114">
                  <c:v>5.8714285714285719</c:v>
                </c:pt>
                <c:pt idx="115">
                  <c:v>5.8714285714285719</c:v>
                </c:pt>
                <c:pt idx="116">
                  <c:v>5.9166666666666661</c:v>
                </c:pt>
                <c:pt idx="117">
                  <c:v>6</c:v>
                </c:pt>
                <c:pt idx="118">
                  <c:v>6</c:v>
                </c:pt>
                <c:pt idx="119">
                  <c:v>6</c:v>
                </c:pt>
                <c:pt idx="120">
                  <c:v>6</c:v>
                </c:pt>
                <c:pt idx="121">
                  <c:v>6</c:v>
                </c:pt>
                <c:pt idx="122">
                  <c:v>6.0333333333333341</c:v>
                </c:pt>
                <c:pt idx="123">
                  <c:v>6.2805520833333324</c:v>
                </c:pt>
                <c:pt idx="124">
                  <c:v>6.5</c:v>
                </c:pt>
                <c:pt idx="125">
                  <c:v>6.5</c:v>
                </c:pt>
                <c:pt idx="126">
                  <c:v>6.5</c:v>
                </c:pt>
                <c:pt idx="127">
                  <c:v>6.5933333333333337</c:v>
                </c:pt>
                <c:pt idx="128">
                  <c:v>6.75</c:v>
                </c:pt>
                <c:pt idx="129">
                  <c:v>6.9416666666666673</c:v>
                </c:pt>
                <c:pt idx="130">
                  <c:v>6.9811428571428564</c:v>
                </c:pt>
                <c:pt idx="131">
                  <c:v>7.0857142857142872</c:v>
                </c:pt>
                <c:pt idx="132">
                  <c:v>7.1499999999999995</c:v>
                </c:pt>
                <c:pt idx="133">
                  <c:v>7.1950000000000003</c:v>
                </c:pt>
                <c:pt idx="134">
                  <c:v>7.2589444444444453</c:v>
                </c:pt>
                <c:pt idx="135">
                  <c:v>7.3000000000000007</c:v>
                </c:pt>
                <c:pt idx="136">
                  <c:v>7.3258999999999999</c:v>
                </c:pt>
                <c:pt idx="137">
                  <c:v>7.564814814814814</c:v>
                </c:pt>
                <c:pt idx="138">
                  <c:v>8.9333333333333336</c:v>
                </c:pt>
                <c:pt idx="139">
                  <c:v>8.9333333333333336</c:v>
                </c:pt>
                <c:pt idx="140">
                  <c:v>9.5</c:v>
                </c:pt>
                <c:pt idx="141">
                  <c:v>9.5</c:v>
                </c:pt>
                <c:pt idx="142">
                  <c:v>9.8571428571428577</c:v>
                </c:pt>
              </c:numCache>
            </c:numRef>
          </c:val>
          <c:smooth val="0"/>
          <c:extLst>
            <c:ext xmlns:c16="http://schemas.microsoft.com/office/drawing/2014/chart" uri="{C3380CC4-5D6E-409C-BE32-E72D297353CC}">
              <c16:uniqueId val="{00000000-C0CD-4978-812F-2A9890964448}"/>
            </c:ext>
          </c:extLst>
        </c:ser>
        <c:ser>
          <c:idx val="1"/>
          <c:order val="1"/>
          <c:tx>
            <c:strRef>
              <c:f>Accr_County!$I$1</c:f>
              <c:strCache>
                <c:ptCount val="1"/>
                <c:pt idx="0">
                  <c:v>Max</c:v>
                </c:pt>
              </c:strCache>
            </c:strRef>
          </c:tx>
          <c:spPr>
            <a:ln w="15875" cap="rnd">
              <a:noFill/>
              <a:round/>
            </a:ln>
            <a:effectLst/>
          </c:spPr>
          <c:marker>
            <c:symbol val="circle"/>
            <c:size val="3"/>
            <c:spPr>
              <a:noFill/>
              <a:ln w="12700">
                <a:solidFill>
                  <a:schemeClr val="accent1"/>
                </a:solidFill>
              </a:ln>
            </c:spPr>
          </c:marker>
          <c:val>
            <c:numRef>
              <c:f>Accr_County!$I$2:$I$146</c:f>
              <c:numCache>
                <c:formatCode>0.0</c:formatCode>
                <c:ptCount val="145"/>
                <c:pt idx="8">
                  <c:v>3.3</c:v>
                </c:pt>
                <c:pt idx="9">
                  <c:v>7</c:v>
                </c:pt>
                <c:pt idx="10">
                  <c:v>4.8</c:v>
                </c:pt>
                <c:pt idx="11">
                  <c:v>4.8</c:v>
                </c:pt>
                <c:pt idx="12">
                  <c:v>4.8</c:v>
                </c:pt>
                <c:pt idx="13">
                  <c:v>2.8</c:v>
                </c:pt>
                <c:pt idx="14">
                  <c:v>5.9</c:v>
                </c:pt>
                <c:pt idx="15">
                  <c:v>4.8</c:v>
                </c:pt>
                <c:pt idx="16">
                  <c:v>2.83</c:v>
                </c:pt>
                <c:pt idx="17">
                  <c:v>5.9</c:v>
                </c:pt>
                <c:pt idx="22">
                  <c:v>7</c:v>
                </c:pt>
                <c:pt idx="23">
                  <c:v>7</c:v>
                </c:pt>
                <c:pt idx="24">
                  <c:v>6.5</c:v>
                </c:pt>
                <c:pt idx="25">
                  <c:v>6.5</c:v>
                </c:pt>
                <c:pt idx="26">
                  <c:v>6.5</c:v>
                </c:pt>
                <c:pt idx="27">
                  <c:v>7.6</c:v>
                </c:pt>
                <c:pt idx="28">
                  <c:v>3.8</c:v>
                </c:pt>
                <c:pt idx="29">
                  <c:v>5.9</c:v>
                </c:pt>
                <c:pt idx="30">
                  <c:v>5.9</c:v>
                </c:pt>
                <c:pt idx="31">
                  <c:v>5.9</c:v>
                </c:pt>
                <c:pt idx="32">
                  <c:v>7</c:v>
                </c:pt>
                <c:pt idx="33">
                  <c:v>7</c:v>
                </c:pt>
                <c:pt idx="34">
                  <c:v>10.31</c:v>
                </c:pt>
                <c:pt idx="35">
                  <c:v>5.9</c:v>
                </c:pt>
                <c:pt idx="36">
                  <c:v>7</c:v>
                </c:pt>
                <c:pt idx="37">
                  <c:v>4</c:v>
                </c:pt>
                <c:pt idx="38">
                  <c:v>7</c:v>
                </c:pt>
                <c:pt idx="39">
                  <c:v>7</c:v>
                </c:pt>
                <c:pt idx="40">
                  <c:v>7</c:v>
                </c:pt>
                <c:pt idx="41">
                  <c:v>7</c:v>
                </c:pt>
                <c:pt idx="42">
                  <c:v>7</c:v>
                </c:pt>
                <c:pt idx="43">
                  <c:v>5.4</c:v>
                </c:pt>
                <c:pt idx="44">
                  <c:v>7</c:v>
                </c:pt>
                <c:pt idx="45">
                  <c:v>7</c:v>
                </c:pt>
                <c:pt idx="47">
                  <c:v>7</c:v>
                </c:pt>
                <c:pt idx="48">
                  <c:v>5.9</c:v>
                </c:pt>
                <c:pt idx="49">
                  <c:v>7</c:v>
                </c:pt>
                <c:pt idx="50">
                  <c:v>4</c:v>
                </c:pt>
                <c:pt idx="51">
                  <c:v>5.9</c:v>
                </c:pt>
                <c:pt idx="52">
                  <c:v>5.9</c:v>
                </c:pt>
                <c:pt idx="53">
                  <c:v>5.9</c:v>
                </c:pt>
                <c:pt idx="54">
                  <c:v>4</c:v>
                </c:pt>
                <c:pt idx="55">
                  <c:v>7</c:v>
                </c:pt>
                <c:pt idx="56">
                  <c:v>7</c:v>
                </c:pt>
                <c:pt idx="57">
                  <c:v>10.55</c:v>
                </c:pt>
                <c:pt idx="58">
                  <c:v>5.9</c:v>
                </c:pt>
                <c:pt idx="62">
                  <c:v>7</c:v>
                </c:pt>
                <c:pt idx="63">
                  <c:v>6.7</c:v>
                </c:pt>
                <c:pt idx="64">
                  <c:v>7</c:v>
                </c:pt>
                <c:pt idx="65">
                  <c:v>7</c:v>
                </c:pt>
                <c:pt idx="66">
                  <c:v>7</c:v>
                </c:pt>
                <c:pt idx="67">
                  <c:v>7</c:v>
                </c:pt>
                <c:pt idx="68">
                  <c:v>7</c:v>
                </c:pt>
                <c:pt idx="69">
                  <c:v>5.9</c:v>
                </c:pt>
                <c:pt idx="70">
                  <c:v>8.1999999999999993</c:v>
                </c:pt>
                <c:pt idx="71">
                  <c:v>5.9</c:v>
                </c:pt>
                <c:pt idx="72">
                  <c:v>7</c:v>
                </c:pt>
                <c:pt idx="73">
                  <c:v>5</c:v>
                </c:pt>
                <c:pt idx="74">
                  <c:v>5</c:v>
                </c:pt>
                <c:pt idx="75">
                  <c:v>5.9</c:v>
                </c:pt>
                <c:pt idx="76">
                  <c:v>6</c:v>
                </c:pt>
                <c:pt idx="77">
                  <c:v>5.9</c:v>
                </c:pt>
                <c:pt idx="78">
                  <c:v>5.9</c:v>
                </c:pt>
                <c:pt idx="79">
                  <c:v>5.9</c:v>
                </c:pt>
                <c:pt idx="80">
                  <c:v>7</c:v>
                </c:pt>
                <c:pt idx="81">
                  <c:v>5.9</c:v>
                </c:pt>
                <c:pt idx="82">
                  <c:v>5.9</c:v>
                </c:pt>
                <c:pt idx="83">
                  <c:v>7.5</c:v>
                </c:pt>
                <c:pt idx="85">
                  <c:v>9.5</c:v>
                </c:pt>
                <c:pt idx="86">
                  <c:v>5.9</c:v>
                </c:pt>
                <c:pt idx="87">
                  <c:v>7</c:v>
                </c:pt>
                <c:pt idx="88">
                  <c:v>6.6</c:v>
                </c:pt>
                <c:pt idx="89">
                  <c:v>9.3000000000000007</c:v>
                </c:pt>
                <c:pt idx="90">
                  <c:v>5.9</c:v>
                </c:pt>
                <c:pt idx="91">
                  <c:v>5.9</c:v>
                </c:pt>
                <c:pt idx="92">
                  <c:v>5.9</c:v>
                </c:pt>
                <c:pt idx="93">
                  <c:v>5.9</c:v>
                </c:pt>
                <c:pt idx="94">
                  <c:v>5.9</c:v>
                </c:pt>
                <c:pt idx="95">
                  <c:v>5.9</c:v>
                </c:pt>
                <c:pt idx="96">
                  <c:v>5.9</c:v>
                </c:pt>
                <c:pt idx="97">
                  <c:v>10</c:v>
                </c:pt>
                <c:pt idx="98">
                  <c:v>5.9</c:v>
                </c:pt>
                <c:pt idx="99">
                  <c:v>5.9</c:v>
                </c:pt>
                <c:pt idx="100">
                  <c:v>8.1999999999999993</c:v>
                </c:pt>
                <c:pt idx="101">
                  <c:v>5.9</c:v>
                </c:pt>
                <c:pt idx="102">
                  <c:v>8</c:v>
                </c:pt>
                <c:pt idx="103">
                  <c:v>7</c:v>
                </c:pt>
                <c:pt idx="104">
                  <c:v>10.199999999999999</c:v>
                </c:pt>
                <c:pt idx="105">
                  <c:v>13.89</c:v>
                </c:pt>
                <c:pt idx="106">
                  <c:v>7.2</c:v>
                </c:pt>
                <c:pt idx="107">
                  <c:v>7.2</c:v>
                </c:pt>
                <c:pt idx="108">
                  <c:v>7.2</c:v>
                </c:pt>
                <c:pt idx="109">
                  <c:v>6</c:v>
                </c:pt>
                <c:pt idx="110">
                  <c:v>7.97</c:v>
                </c:pt>
                <c:pt idx="111">
                  <c:v>7.2</c:v>
                </c:pt>
                <c:pt idx="112">
                  <c:v>10.43</c:v>
                </c:pt>
                <c:pt idx="113">
                  <c:v>10.3</c:v>
                </c:pt>
                <c:pt idx="114">
                  <c:v>9.8000000000000007</c:v>
                </c:pt>
                <c:pt idx="115">
                  <c:v>9.8000000000000007</c:v>
                </c:pt>
                <c:pt idx="116">
                  <c:v>7</c:v>
                </c:pt>
                <c:pt idx="117">
                  <c:v>7.2</c:v>
                </c:pt>
                <c:pt idx="118">
                  <c:v>7.2</c:v>
                </c:pt>
                <c:pt idx="119">
                  <c:v>7.2</c:v>
                </c:pt>
                <c:pt idx="120">
                  <c:v>7.2</c:v>
                </c:pt>
                <c:pt idx="121">
                  <c:v>7.2</c:v>
                </c:pt>
                <c:pt idx="122">
                  <c:v>6.1</c:v>
                </c:pt>
                <c:pt idx="123">
                  <c:v>13.21</c:v>
                </c:pt>
                <c:pt idx="127">
                  <c:v>8.32</c:v>
                </c:pt>
                <c:pt idx="129">
                  <c:v>9.75</c:v>
                </c:pt>
                <c:pt idx="130">
                  <c:v>9.67</c:v>
                </c:pt>
                <c:pt idx="131">
                  <c:v>9.1999999999999993</c:v>
                </c:pt>
                <c:pt idx="132">
                  <c:v>12.7</c:v>
                </c:pt>
                <c:pt idx="133">
                  <c:v>14.8</c:v>
                </c:pt>
                <c:pt idx="134">
                  <c:v>9.6178888888888903</c:v>
                </c:pt>
                <c:pt idx="135">
                  <c:v>9.8000000000000007</c:v>
                </c:pt>
                <c:pt idx="137">
                  <c:v>9.75</c:v>
                </c:pt>
                <c:pt idx="138">
                  <c:v>9.8000000000000007</c:v>
                </c:pt>
                <c:pt idx="139">
                  <c:v>9.8000000000000007</c:v>
                </c:pt>
                <c:pt idx="143">
                  <c:v>17.8</c:v>
                </c:pt>
                <c:pt idx="144">
                  <c:v>13.5</c:v>
                </c:pt>
              </c:numCache>
            </c:numRef>
          </c:val>
          <c:smooth val="0"/>
          <c:extLst>
            <c:ext xmlns:c16="http://schemas.microsoft.com/office/drawing/2014/chart" uri="{C3380CC4-5D6E-409C-BE32-E72D297353CC}">
              <c16:uniqueId val="{00000001-C0CD-4978-812F-2A9890964448}"/>
            </c:ext>
          </c:extLst>
        </c:ser>
        <c:ser>
          <c:idx val="2"/>
          <c:order val="2"/>
          <c:tx>
            <c:strRef>
              <c:f>Accr_County!$J$1</c:f>
              <c:strCache>
                <c:ptCount val="1"/>
                <c:pt idx="0">
                  <c:v>Min</c:v>
                </c:pt>
              </c:strCache>
            </c:strRef>
          </c:tx>
          <c:spPr>
            <a:ln w="19050" cap="rnd">
              <a:noFill/>
              <a:round/>
            </a:ln>
            <a:effectLst/>
          </c:spPr>
          <c:marker>
            <c:symbol val="circle"/>
            <c:size val="3"/>
            <c:spPr>
              <a:noFill/>
              <a:ln w="12700">
                <a:solidFill>
                  <a:schemeClr val="accent2"/>
                </a:solidFill>
              </a:ln>
            </c:spPr>
          </c:marker>
          <c:val>
            <c:numRef>
              <c:f>Accr_County!$J$2:$J$146</c:f>
              <c:numCache>
                <c:formatCode>0.0</c:formatCode>
                <c:ptCount val="145"/>
                <c:pt idx="8">
                  <c:v>1.1000000000000001</c:v>
                </c:pt>
                <c:pt idx="9">
                  <c:v>-1.5</c:v>
                </c:pt>
                <c:pt idx="10">
                  <c:v>0</c:v>
                </c:pt>
                <c:pt idx="11">
                  <c:v>0</c:v>
                </c:pt>
                <c:pt idx="12">
                  <c:v>0</c:v>
                </c:pt>
                <c:pt idx="13">
                  <c:v>2.1</c:v>
                </c:pt>
                <c:pt idx="14">
                  <c:v>1.7237142857142853</c:v>
                </c:pt>
                <c:pt idx="15">
                  <c:v>0.3</c:v>
                </c:pt>
                <c:pt idx="16">
                  <c:v>2.81</c:v>
                </c:pt>
                <c:pt idx="17">
                  <c:v>0.3</c:v>
                </c:pt>
                <c:pt idx="22">
                  <c:v>0.3</c:v>
                </c:pt>
                <c:pt idx="23">
                  <c:v>0.3</c:v>
                </c:pt>
                <c:pt idx="24">
                  <c:v>1.37</c:v>
                </c:pt>
                <c:pt idx="25">
                  <c:v>1.37</c:v>
                </c:pt>
                <c:pt idx="26">
                  <c:v>1.37</c:v>
                </c:pt>
                <c:pt idx="27">
                  <c:v>0.66</c:v>
                </c:pt>
                <c:pt idx="28">
                  <c:v>2.5</c:v>
                </c:pt>
                <c:pt idx="29">
                  <c:v>1.8396666666666668</c:v>
                </c:pt>
                <c:pt idx="30">
                  <c:v>0.3</c:v>
                </c:pt>
                <c:pt idx="31">
                  <c:v>1</c:v>
                </c:pt>
                <c:pt idx="32">
                  <c:v>0.3</c:v>
                </c:pt>
                <c:pt idx="33">
                  <c:v>0.3</c:v>
                </c:pt>
                <c:pt idx="34">
                  <c:v>0.87</c:v>
                </c:pt>
                <c:pt idx="35">
                  <c:v>1</c:v>
                </c:pt>
                <c:pt idx="36">
                  <c:v>0.3</c:v>
                </c:pt>
                <c:pt idx="37">
                  <c:v>2</c:v>
                </c:pt>
                <c:pt idx="38">
                  <c:v>0.3</c:v>
                </c:pt>
                <c:pt idx="39">
                  <c:v>0.3</c:v>
                </c:pt>
                <c:pt idx="40">
                  <c:v>0.3</c:v>
                </c:pt>
                <c:pt idx="41">
                  <c:v>0.3</c:v>
                </c:pt>
                <c:pt idx="42">
                  <c:v>0.3</c:v>
                </c:pt>
                <c:pt idx="43">
                  <c:v>0</c:v>
                </c:pt>
                <c:pt idx="44">
                  <c:v>0.3</c:v>
                </c:pt>
                <c:pt idx="45">
                  <c:v>0.3</c:v>
                </c:pt>
                <c:pt idx="47">
                  <c:v>0.3</c:v>
                </c:pt>
                <c:pt idx="48">
                  <c:v>2.2749999999999999</c:v>
                </c:pt>
                <c:pt idx="49">
                  <c:v>0.3</c:v>
                </c:pt>
                <c:pt idx="50">
                  <c:v>3.2</c:v>
                </c:pt>
                <c:pt idx="51">
                  <c:v>2.58</c:v>
                </c:pt>
                <c:pt idx="52">
                  <c:v>2.58</c:v>
                </c:pt>
                <c:pt idx="53">
                  <c:v>2.7</c:v>
                </c:pt>
                <c:pt idx="54">
                  <c:v>3.6</c:v>
                </c:pt>
                <c:pt idx="55">
                  <c:v>0.3</c:v>
                </c:pt>
                <c:pt idx="56">
                  <c:v>0.3</c:v>
                </c:pt>
                <c:pt idx="57">
                  <c:v>0.04</c:v>
                </c:pt>
                <c:pt idx="58">
                  <c:v>2.7</c:v>
                </c:pt>
                <c:pt idx="62">
                  <c:v>0.3</c:v>
                </c:pt>
                <c:pt idx="63">
                  <c:v>0.3</c:v>
                </c:pt>
                <c:pt idx="64">
                  <c:v>0.3</c:v>
                </c:pt>
                <c:pt idx="65">
                  <c:v>0.3</c:v>
                </c:pt>
                <c:pt idx="66">
                  <c:v>0.3</c:v>
                </c:pt>
                <c:pt idx="67">
                  <c:v>0.3</c:v>
                </c:pt>
                <c:pt idx="68">
                  <c:v>0.3</c:v>
                </c:pt>
                <c:pt idx="69">
                  <c:v>0.3</c:v>
                </c:pt>
                <c:pt idx="70">
                  <c:v>0.3</c:v>
                </c:pt>
                <c:pt idx="71">
                  <c:v>2.58</c:v>
                </c:pt>
                <c:pt idx="72">
                  <c:v>0.3</c:v>
                </c:pt>
                <c:pt idx="73">
                  <c:v>4</c:v>
                </c:pt>
                <c:pt idx="74">
                  <c:v>4</c:v>
                </c:pt>
                <c:pt idx="75">
                  <c:v>0</c:v>
                </c:pt>
                <c:pt idx="76">
                  <c:v>3.5</c:v>
                </c:pt>
                <c:pt idx="77">
                  <c:v>3.7</c:v>
                </c:pt>
                <c:pt idx="78">
                  <c:v>3.7</c:v>
                </c:pt>
                <c:pt idx="79">
                  <c:v>3.2</c:v>
                </c:pt>
                <c:pt idx="80">
                  <c:v>0.3</c:v>
                </c:pt>
                <c:pt idx="81">
                  <c:v>3.78</c:v>
                </c:pt>
                <c:pt idx="82">
                  <c:v>3.78</c:v>
                </c:pt>
                <c:pt idx="83">
                  <c:v>1.5</c:v>
                </c:pt>
                <c:pt idx="85">
                  <c:v>1.4128750000000001</c:v>
                </c:pt>
                <c:pt idx="86">
                  <c:v>4</c:v>
                </c:pt>
                <c:pt idx="87">
                  <c:v>0.3</c:v>
                </c:pt>
                <c:pt idx="88">
                  <c:v>3.7</c:v>
                </c:pt>
                <c:pt idx="89">
                  <c:v>1.3</c:v>
                </c:pt>
                <c:pt idx="90">
                  <c:v>3.85</c:v>
                </c:pt>
                <c:pt idx="91">
                  <c:v>3.9</c:v>
                </c:pt>
                <c:pt idx="92">
                  <c:v>3.9</c:v>
                </c:pt>
                <c:pt idx="93">
                  <c:v>3.9</c:v>
                </c:pt>
                <c:pt idx="94">
                  <c:v>3.9</c:v>
                </c:pt>
                <c:pt idx="95">
                  <c:v>3.9</c:v>
                </c:pt>
                <c:pt idx="96">
                  <c:v>4.4000000000000004</c:v>
                </c:pt>
                <c:pt idx="97">
                  <c:v>1.65</c:v>
                </c:pt>
                <c:pt idx="98">
                  <c:v>4</c:v>
                </c:pt>
                <c:pt idx="99">
                  <c:v>4</c:v>
                </c:pt>
                <c:pt idx="100">
                  <c:v>0.3</c:v>
                </c:pt>
                <c:pt idx="101">
                  <c:v>4.4000000000000004</c:v>
                </c:pt>
                <c:pt idx="102">
                  <c:v>0.3</c:v>
                </c:pt>
                <c:pt idx="103">
                  <c:v>0.3</c:v>
                </c:pt>
                <c:pt idx="104">
                  <c:v>0.3</c:v>
                </c:pt>
                <c:pt idx="105">
                  <c:v>-4.95</c:v>
                </c:pt>
                <c:pt idx="106">
                  <c:v>2.65</c:v>
                </c:pt>
                <c:pt idx="107">
                  <c:v>2.65</c:v>
                </c:pt>
                <c:pt idx="108">
                  <c:v>2.65</c:v>
                </c:pt>
                <c:pt idx="109">
                  <c:v>0.3</c:v>
                </c:pt>
                <c:pt idx="110">
                  <c:v>0.85</c:v>
                </c:pt>
                <c:pt idx="111">
                  <c:v>4.6000000000000005</c:v>
                </c:pt>
                <c:pt idx="112">
                  <c:v>1.92</c:v>
                </c:pt>
                <c:pt idx="113">
                  <c:v>2.5</c:v>
                </c:pt>
                <c:pt idx="114">
                  <c:v>0.3</c:v>
                </c:pt>
                <c:pt idx="115">
                  <c:v>0.3</c:v>
                </c:pt>
                <c:pt idx="116">
                  <c:v>3.9</c:v>
                </c:pt>
                <c:pt idx="117">
                  <c:v>4.8</c:v>
                </c:pt>
                <c:pt idx="118">
                  <c:v>4.8</c:v>
                </c:pt>
                <c:pt idx="119">
                  <c:v>4.8</c:v>
                </c:pt>
                <c:pt idx="120">
                  <c:v>4.8</c:v>
                </c:pt>
                <c:pt idx="121">
                  <c:v>4.8</c:v>
                </c:pt>
                <c:pt idx="122">
                  <c:v>5.9</c:v>
                </c:pt>
                <c:pt idx="123">
                  <c:v>2.0877499999999998</c:v>
                </c:pt>
                <c:pt idx="127">
                  <c:v>4</c:v>
                </c:pt>
                <c:pt idx="129">
                  <c:v>5.5</c:v>
                </c:pt>
                <c:pt idx="130">
                  <c:v>0.3</c:v>
                </c:pt>
                <c:pt idx="131">
                  <c:v>6.1</c:v>
                </c:pt>
                <c:pt idx="132">
                  <c:v>1.6</c:v>
                </c:pt>
                <c:pt idx="133">
                  <c:v>2.9</c:v>
                </c:pt>
                <c:pt idx="134">
                  <c:v>4.4000000000000004</c:v>
                </c:pt>
                <c:pt idx="135">
                  <c:v>4.8</c:v>
                </c:pt>
                <c:pt idx="137">
                  <c:v>5.9</c:v>
                </c:pt>
                <c:pt idx="138">
                  <c:v>8.5</c:v>
                </c:pt>
                <c:pt idx="139">
                  <c:v>8.5</c:v>
                </c:pt>
                <c:pt idx="143">
                  <c:v>5.5</c:v>
                </c:pt>
                <c:pt idx="144">
                  <c:v>7.9</c:v>
                </c:pt>
              </c:numCache>
            </c:numRef>
          </c:val>
          <c:smooth val="0"/>
          <c:extLst>
            <c:ext xmlns:c16="http://schemas.microsoft.com/office/drawing/2014/chart" uri="{C3380CC4-5D6E-409C-BE32-E72D297353CC}">
              <c16:uniqueId val="{00000002-C0CD-4978-812F-2A9890964448}"/>
            </c:ext>
          </c:extLst>
        </c:ser>
        <c:ser>
          <c:idx val="3"/>
          <c:order val="3"/>
          <c:tx>
            <c:strRef>
              <c:f>Accr_County!$L$1</c:f>
              <c:strCache>
                <c:ptCount val="1"/>
                <c:pt idx="0">
                  <c:v>-2.5 mm/yr</c:v>
                </c:pt>
              </c:strCache>
            </c:strRef>
          </c:tx>
          <c:spPr>
            <a:ln w="31750" cap="rnd">
              <a:solidFill>
                <a:schemeClr val="accent2">
                  <a:lumMod val="50000"/>
                </a:schemeClr>
              </a:solidFill>
              <a:prstDash val="sysDot"/>
              <a:round/>
            </a:ln>
            <a:effectLst/>
          </c:spPr>
          <c:marker>
            <c:symbol val="none"/>
          </c:marker>
          <c:val>
            <c:numRef>
              <c:f>Accr_County!$L$2:$L$144</c:f>
              <c:numCache>
                <c:formatCode>0</c:formatCode>
                <c:ptCount val="143"/>
                <c:pt idx="0">
                  <c:v>-4.5518461538461539</c:v>
                </c:pt>
                <c:pt idx="1">
                  <c:v>-2.5</c:v>
                </c:pt>
                <c:pt idx="2">
                  <c:v>-2.5</c:v>
                </c:pt>
                <c:pt idx="3">
                  <c:v>-2.38</c:v>
                </c:pt>
                <c:pt idx="4">
                  <c:v>-2.23</c:v>
                </c:pt>
                <c:pt idx="5">
                  <c:v>-1.4</c:v>
                </c:pt>
                <c:pt idx="6">
                  <c:v>-1.2</c:v>
                </c:pt>
                <c:pt idx="7">
                  <c:v>-1</c:v>
                </c:pt>
                <c:pt idx="8">
                  <c:v>-0.28399999999999936</c:v>
                </c:pt>
                <c:pt idx="9">
                  <c:v>-0.17857142857142838</c:v>
                </c:pt>
                <c:pt idx="10">
                  <c:v>-4.2857142857142261E-2</c:v>
                </c:pt>
                <c:pt idx="11">
                  <c:v>-4.2857142857142261E-2</c:v>
                </c:pt>
                <c:pt idx="12">
                  <c:v>-4.2857142857142261E-2</c:v>
                </c:pt>
                <c:pt idx="13">
                  <c:v>6.6666666666666874E-2</c:v>
                </c:pt>
                <c:pt idx="14">
                  <c:v>0.20519047619047637</c:v>
                </c:pt>
                <c:pt idx="15">
                  <c:v>0.26944444444444526</c:v>
                </c:pt>
                <c:pt idx="16">
                  <c:v>0.32000000000000028</c:v>
                </c:pt>
                <c:pt idx="17">
                  <c:v>0.42500000000000027</c:v>
                </c:pt>
                <c:pt idx="18">
                  <c:v>0.43811111111111067</c:v>
                </c:pt>
                <c:pt idx="19">
                  <c:v>0.5</c:v>
                </c:pt>
                <c:pt idx="20">
                  <c:v>0.5</c:v>
                </c:pt>
                <c:pt idx="21">
                  <c:v>0.5</c:v>
                </c:pt>
                <c:pt idx="22">
                  <c:v>0.5380952380952384</c:v>
                </c:pt>
                <c:pt idx="23">
                  <c:v>0.5380952380952384</c:v>
                </c:pt>
                <c:pt idx="24">
                  <c:v>0.58000000000000007</c:v>
                </c:pt>
                <c:pt idx="25">
                  <c:v>0.58000000000000007</c:v>
                </c:pt>
                <c:pt idx="26">
                  <c:v>0.58000000000000007</c:v>
                </c:pt>
                <c:pt idx="27">
                  <c:v>0.59111111111111159</c:v>
                </c:pt>
                <c:pt idx="28">
                  <c:v>0.60000000000000009</c:v>
                </c:pt>
                <c:pt idx="29">
                  <c:v>0.64150000000000063</c:v>
                </c:pt>
                <c:pt idx="30">
                  <c:v>0.64239999999999986</c:v>
                </c:pt>
                <c:pt idx="31">
                  <c:v>0.7519444444444443</c:v>
                </c:pt>
                <c:pt idx="32">
                  <c:v>0.77857142857142891</c:v>
                </c:pt>
                <c:pt idx="33">
                  <c:v>0.77857142857142891</c:v>
                </c:pt>
                <c:pt idx="34">
                  <c:v>0.78400000000000025</c:v>
                </c:pt>
                <c:pt idx="35">
                  <c:v>0.79493253968253974</c:v>
                </c:pt>
                <c:pt idx="36">
                  <c:v>0.82857142857142874</c:v>
                </c:pt>
                <c:pt idx="37">
                  <c:v>0.83333333333333348</c:v>
                </c:pt>
                <c:pt idx="38">
                  <c:v>0.84285714285714297</c:v>
                </c:pt>
                <c:pt idx="39">
                  <c:v>0.89285714285714324</c:v>
                </c:pt>
                <c:pt idx="40">
                  <c:v>0.89285714285714324</c:v>
                </c:pt>
                <c:pt idx="41">
                  <c:v>0.89285714285714324</c:v>
                </c:pt>
                <c:pt idx="42">
                  <c:v>0.90000000000000036</c:v>
                </c:pt>
                <c:pt idx="43">
                  <c:v>0.92500000000000027</c:v>
                </c:pt>
                <c:pt idx="44">
                  <c:v>0.95714285714285774</c:v>
                </c:pt>
                <c:pt idx="45">
                  <c:v>0.95714285714285774</c:v>
                </c:pt>
                <c:pt idx="46">
                  <c:v>1</c:v>
                </c:pt>
                <c:pt idx="47">
                  <c:v>1.0142857142857151</c:v>
                </c:pt>
                <c:pt idx="48">
                  <c:v>1.0416666666666665</c:v>
                </c:pt>
                <c:pt idx="49">
                  <c:v>1.0880952380952382</c:v>
                </c:pt>
                <c:pt idx="50">
                  <c:v>1.1499999999999999</c:v>
                </c:pt>
                <c:pt idx="51">
                  <c:v>1.186666666666667</c:v>
                </c:pt>
                <c:pt idx="52">
                  <c:v>1.186666666666667</c:v>
                </c:pt>
                <c:pt idx="53">
                  <c:v>1.2666666666666671</c:v>
                </c:pt>
                <c:pt idx="54">
                  <c:v>1.2833333333333332</c:v>
                </c:pt>
                <c:pt idx="55">
                  <c:v>1.4251428571428568</c:v>
                </c:pt>
                <c:pt idx="56">
                  <c:v>1.4428571428571435</c:v>
                </c:pt>
                <c:pt idx="57">
                  <c:v>1.4558333333333331</c:v>
                </c:pt>
                <c:pt idx="58">
                  <c:v>1.496666666666667</c:v>
                </c:pt>
                <c:pt idx="59">
                  <c:v>1.5</c:v>
                </c:pt>
                <c:pt idx="60">
                  <c:v>1.5</c:v>
                </c:pt>
                <c:pt idx="61">
                  <c:v>1.5</c:v>
                </c:pt>
                <c:pt idx="62">
                  <c:v>1.5166666666666666</c:v>
                </c:pt>
                <c:pt idx="63">
                  <c:v>1.609926984126985</c:v>
                </c:pt>
                <c:pt idx="64">
                  <c:v>1.6428571428571432</c:v>
                </c:pt>
                <c:pt idx="65">
                  <c:v>1.6428571428571432</c:v>
                </c:pt>
                <c:pt idx="66">
                  <c:v>1.6428571428571432</c:v>
                </c:pt>
                <c:pt idx="67">
                  <c:v>1.6428571428571432</c:v>
                </c:pt>
                <c:pt idx="68">
                  <c:v>1.6428571428571432</c:v>
                </c:pt>
                <c:pt idx="69">
                  <c:v>1.6583333333333341</c:v>
                </c:pt>
                <c:pt idx="70">
                  <c:v>1.7000000000000002</c:v>
                </c:pt>
                <c:pt idx="71">
                  <c:v>1.7755833333333335</c:v>
                </c:pt>
                <c:pt idx="72">
                  <c:v>1.7857142857142865</c:v>
                </c:pt>
                <c:pt idx="73">
                  <c:v>1.833333333333333</c:v>
                </c:pt>
                <c:pt idx="74">
                  <c:v>1.833333333333333</c:v>
                </c:pt>
                <c:pt idx="75">
                  <c:v>1.881904761904762</c:v>
                </c:pt>
                <c:pt idx="76">
                  <c:v>1.9333333333333336</c:v>
                </c:pt>
                <c:pt idx="77">
                  <c:v>1.9333333333333336</c:v>
                </c:pt>
                <c:pt idx="78">
                  <c:v>1.9333333333333336</c:v>
                </c:pt>
                <c:pt idx="79">
                  <c:v>1.9433333333333342</c:v>
                </c:pt>
                <c:pt idx="80">
                  <c:v>1.9738095238095239</c:v>
                </c:pt>
                <c:pt idx="81">
                  <c:v>1.9866666666666672</c:v>
                </c:pt>
                <c:pt idx="82">
                  <c:v>1.9866666666666672</c:v>
                </c:pt>
                <c:pt idx="83">
                  <c:v>2.0566666666666658</c:v>
                </c:pt>
                <c:pt idx="84">
                  <c:v>2.1000000000000005</c:v>
                </c:pt>
                <c:pt idx="85">
                  <c:v>2.1231041666666668</c:v>
                </c:pt>
                <c:pt idx="86">
                  <c:v>2.2111111111111112</c:v>
                </c:pt>
                <c:pt idx="87">
                  <c:v>2.2414285714285711</c:v>
                </c:pt>
                <c:pt idx="88">
                  <c:v>2.2666666666666666</c:v>
                </c:pt>
                <c:pt idx="89">
                  <c:v>2.2833333333333341</c:v>
                </c:pt>
                <c:pt idx="90">
                  <c:v>2.3166666666666673</c:v>
                </c:pt>
                <c:pt idx="91">
                  <c:v>2.333333333333333</c:v>
                </c:pt>
                <c:pt idx="92">
                  <c:v>2.333333333333333</c:v>
                </c:pt>
                <c:pt idx="93">
                  <c:v>2.333333333333333</c:v>
                </c:pt>
                <c:pt idx="94">
                  <c:v>2.333333333333333</c:v>
                </c:pt>
                <c:pt idx="95">
                  <c:v>2.333333333333333</c:v>
                </c:pt>
                <c:pt idx="96">
                  <c:v>2.3499999999999996</c:v>
                </c:pt>
                <c:pt idx="97">
                  <c:v>2.3527777777777779</c:v>
                </c:pt>
                <c:pt idx="98">
                  <c:v>2.3666666666666663</c:v>
                </c:pt>
                <c:pt idx="99">
                  <c:v>2.3666666666666663</c:v>
                </c:pt>
                <c:pt idx="100">
                  <c:v>2.3770833333333332</c:v>
                </c:pt>
                <c:pt idx="101">
                  <c:v>2.4000000000000004</c:v>
                </c:pt>
                <c:pt idx="102">
                  <c:v>2.4083333333333341</c:v>
                </c:pt>
                <c:pt idx="103">
                  <c:v>2.4142857142857137</c:v>
                </c:pt>
                <c:pt idx="104">
                  <c:v>2.4437499999999996</c:v>
                </c:pt>
                <c:pt idx="105">
                  <c:v>2.4660000000000002</c:v>
                </c:pt>
                <c:pt idx="106">
                  <c:v>2.5599999999999996</c:v>
                </c:pt>
                <c:pt idx="107">
                  <c:v>2.5599999999999996</c:v>
                </c:pt>
                <c:pt idx="108">
                  <c:v>2.5599999999999996</c:v>
                </c:pt>
                <c:pt idx="109">
                  <c:v>2.6804761904761909</c:v>
                </c:pt>
                <c:pt idx="110">
                  <c:v>2.6866666666666665</c:v>
                </c:pt>
                <c:pt idx="111">
                  <c:v>2.8000000000000007</c:v>
                </c:pt>
                <c:pt idx="112">
                  <c:v>3.1850000000000005</c:v>
                </c:pt>
                <c:pt idx="113">
                  <c:v>3.3250000000000011</c:v>
                </c:pt>
                <c:pt idx="114">
                  <c:v>3.3714285714285719</c:v>
                </c:pt>
                <c:pt idx="115">
                  <c:v>3.3714285714285719</c:v>
                </c:pt>
                <c:pt idx="116">
                  <c:v>3.4166666666666661</c:v>
                </c:pt>
                <c:pt idx="117">
                  <c:v>3.5</c:v>
                </c:pt>
                <c:pt idx="118">
                  <c:v>3.5</c:v>
                </c:pt>
                <c:pt idx="119">
                  <c:v>3.5</c:v>
                </c:pt>
                <c:pt idx="120">
                  <c:v>3.5</c:v>
                </c:pt>
                <c:pt idx="121">
                  <c:v>3.5</c:v>
                </c:pt>
                <c:pt idx="122">
                  <c:v>3.5333333333333341</c:v>
                </c:pt>
                <c:pt idx="123">
                  <c:v>3.7805520833333324</c:v>
                </c:pt>
                <c:pt idx="124">
                  <c:v>4</c:v>
                </c:pt>
                <c:pt idx="125">
                  <c:v>4</c:v>
                </c:pt>
                <c:pt idx="126">
                  <c:v>4</c:v>
                </c:pt>
                <c:pt idx="127">
                  <c:v>4.0933333333333337</c:v>
                </c:pt>
                <c:pt idx="128">
                  <c:v>4.25</c:v>
                </c:pt>
                <c:pt idx="129">
                  <c:v>4.4416666666666673</c:v>
                </c:pt>
                <c:pt idx="130">
                  <c:v>4.4811428571428564</c:v>
                </c:pt>
                <c:pt idx="131">
                  <c:v>4.5857142857142872</c:v>
                </c:pt>
                <c:pt idx="132">
                  <c:v>4.6499999999999995</c:v>
                </c:pt>
                <c:pt idx="133">
                  <c:v>4.6950000000000003</c:v>
                </c:pt>
                <c:pt idx="134">
                  <c:v>4.7589444444444453</c:v>
                </c:pt>
                <c:pt idx="135">
                  <c:v>4.8000000000000007</c:v>
                </c:pt>
                <c:pt idx="136">
                  <c:v>4.8258999999999999</c:v>
                </c:pt>
                <c:pt idx="137">
                  <c:v>5.064814814814814</c:v>
                </c:pt>
                <c:pt idx="138">
                  <c:v>6.4333333333333336</c:v>
                </c:pt>
                <c:pt idx="139">
                  <c:v>6.4333333333333336</c:v>
                </c:pt>
                <c:pt idx="140">
                  <c:v>7</c:v>
                </c:pt>
                <c:pt idx="141">
                  <c:v>7</c:v>
                </c:pt>
                <c:pt idx="142">
                  <c:v>7.3571428571428577</c:v>
                </c:pt>
              </c:numCache>
            </c:numRef>
          </c:val>
          <c:smooth val="0"/>
          <c:extLst>
            <c:ext xmlns:c16="http://schemas.microsoft.com/office/drawing/2014/chart" uri="{C3380CC4-5D6E-409C-BE32-E72D297353CC}">
              <c16:uniqueId val="{00000003-C0CD-4978-812F-2A9890964448}"/>
            </c:ext>
          </c:extLst>
        </c:ser>
        <c:ser>
          <c:idx val="4"/>
          <c:order val="4"/>
          <c:tx>
            <c:strRef>
              <c:f>Accr_County!$M$1</c:f>
              <c:strCache>
                <c:ptCount val="1"/>
                <c:pt idx="0">
                  <c:v>+2.5 mm/yr</c:v>
                </c:pt>
              </c:strCache>
            </c:strRef>
          </c:tx>
          <c:spPr>
            <a:ln w="31750" cap="rnd">
              <a:solidFill>
                <a:schemeClr val="accent1">
                  <a:lumMod val="50000"/>
                </a:schemeClr>
              </a:solidFill>
              <a:prstDash val="sysDot"/>
              <a:round/>
            </a:ln>
            <a:effectLst/>
          </c:spPr>
          <c:marker>
            <c:symbol val="none"/>
          </c:marker>
          <c:val>
            <c:numRef>
              <c:f>Accr_County!$M$2:$M$144</c:f>
              <c:numCache>
                <c:formatCode>0.0</c:formatCode>
                <c:ptCount val="143"/>
                <c:pt idx="0">
                  <c:v>0.44815384615384612</c:v>
                </c:pt>
                <c:pt idx="1">
                  <c:v>2.5</c:v>
                </c:pt>
                <c:pt idx="2">
                  <c:v>2.5</c:v>
                </c:pt>
                <c:pt idx="3">
                  <c:v>2.62</c:v>
                </c:pt>
                <c:pt idx="4">
                  <c:v>2.77</c:v>
                </c:pt>
                <c:pt idx="5">
                  <c:v>3.6</c:v>
                </c:pt>
                <c:pt idx="6">
                  <c:v>3.8</c:v>
                </c:pt>
                <c:pt idx="7">
                  <c:v>4</c:v>
                </c:pt>
                <c:pt idx="8">
                  <c:v>4.7160000000000011</c:v>
                </c:pt>
                <c:pt idx="9">
                  <c:v>4.8214285714285712</c:v>
                </c:pt>
                <c:pt idx="10">
                  <c:v>4.9571428571428573</c:v>
                </c:pt>
                <c:pt idx="11">
                  <c:v>4.9571428571428573</c:v>
                </c:pt>
                <c:pt idx="12">
                  <c:v>4.9571428571428573</c:v>
                </c:pt>
                <c:pt idx="13">
                  <c:v>5.0666666666666664</c:v>
                </c:pt>
                <c:pt idx="14">
                  <c:v>5.2051904761904764</c:v>
                </c:pt>
                <c:pt idx="15">
                  <c:v>5.2694444444444457</c:v>
                </c:pt>
                <c:pt idx="16">
                  <c:v>5.32</c:v>
                </c:pt>
                <c:pt idx="17">
                  <c:v>5.4250000000000007</c:v>
                </c:pt>
                <c:pt idx="18">
                  <c:v>5.4381111111111107</c:v>
                </c:pt>
                <c:pt idx="19">
                  <c:v>5.5</c:v>
                </c:pt>
                <c:pt idx="20">
                  <c:v>5.5</c:v>
                </c:pt>
                <c:pt idx="21">
                  <c:v>5.5</c:v>
                </c:pt>
                <c:pt idx="22">
                  <c:v>5.538095238095238</c:v>
                </c:pt>
                <c:pt idx="23">
                  <c:v>5.538095238095238</c:v>
                </c:pt>
                <c:pt idx="24">
                  <c:v>5.58</c:v>
                </c:pt>
                <c:pt idx="25">
                  <c:v>5.58</c:v>
                </c:pt>
                <c:pt idx="26">
                  <c:v>5.58</c:v>
                </c:pt>
                <c:pt idx="27">
                  <c:v>5.5911111111111111</c:v>
                </c:pt>
                <c:pt idx="28">
                  <c:v>5.6</c:v>
                </c:pt>
                <c:pt idx="29">
                  <c:v>5.6415000000000006</c:v>
                </c:pt>
                <c:pt idx="30">
                  <c:v>5.6424000000000003</c:v>
                </c:pt>
                <c:pt idx="31">
                  <c:v>5.7519444444444439</c:v>
                </c:pt>
                <c:pt idx="32">
                  <c:v>5.7785714285714285</c:v>
                </c:pt>
                <c:pt idx="33">
                  <c:v>5.7785714285714285</c:v>
                </c:pt>
                <c:pt idx="34">
                  <c:v>5.7840000000000007</c:v>
                </c:pt>
                <c:pt idx="35">
                  <c:v>5.7949325396825397</c:v>
                </c:pt>
                <c:pt idx="36">
                  <c:v>5.8285714285714292</c:v>
                </c:pt>
                <c:pt idx="37">
                  <c:v>5.8333333333333339</c:v>
                </c:pt>
                <c:pt idx="38">
                  <c:v>5.8428571428571434</c:v>
                </c:pt>
                <c:pt idx="39">
                  <c:v>5.8928571428571432</c:v>
                </c:pt>
                <c:pt idx="40">
                  <c:v>5.8928571428571432</c:v>
                </c:pt>
                <c:pt idx="41">
                  <c:v>5.8928571428571432</c:v>
                </c:pt>
                <c:pt idx="42">
                  <c:v>5.9</c:v>
                </c:pt>
                <c:pt idx="43">
                  <c:v>5.9250000000000007</c:v>
                </c:pt>
                <c:pt idx="44">
                  <c:v>5.9571428571428573</c:v>
                </c:pt>
                <c:pt idx="45">
                  <c:v>5.9571428571428573</c:v>
                </c:pt>
                <c:pt idx="46">
                  <c:v>6</c:v>
                </c:pt>
                <c:pt idx="47">
                  <c:v>6.0142857142857151</c:v>
                </c:pt>
                <c:pt idx="48">
                  <c:v>6.0416666666666661</c:v>
                </c:pt>
                <c:pt idx="49">
                  <c:v>6.0880952380952387</c:v>
                </c:pt>
                <c:pt idx="50">
                  <c:v>6.15</c:v>
                </c:pt>
                <c:pt idx="51">
                  <c:v>6.1866666666666674</c:v>
                </c:pt>
                <c:pt idx="52">
                  <c:v>6.1866666666666674</c:v>
                </c:pt>
                <c:pt idx="53">
                  <c:v>6.2666666666666675</c:v>
                </c:pt>
                <c:pt idx="54">
                  <c:v>6.2833333333333332</c:v>
                </c:pt>
                <c:pt idx="55">
                  <c:v>6.4251428571428573</c:v>
                </c:pt>
                <c:pt idx="56">
                  <c:v>6.4428571428571431</c:v>
                </c:pt>
                <c:pt idx="57">
                  <c:v>6.4558333333333326</c:v>
                </c:pt>
                <c:pt idx="58">
                  <c:v>6.496666666666667</c:v>
                </c:pt>
                <c:pt idx="59">
                  <c:v>6.5</c:v>
                </c:pt>
                <c:pt idx="60">
                  <c:v>6.5</c:v>
                </c:pt>
                <c:pt idx="61">
                  <c:v>6.5</c:v>
                </c:pt>
                <c:pt idx="62">
                  <c:v>6.5166666666666666</c:v>
                </c:pt>
                <c:pt idx="63">
                  <c:v>6.609926984126985</c:v>
                </c:pt>
                <c:pt idx="64">
                  <c:v>6.6428571428571432</c:v>
                </c:pt>
                <c:pt idx="65">
                  <c:v>6.6428571428571432</c:v>
                </c:pt>
                <c:pt idx="66">
                  <c:v>6.6428571428571432</c:v>
                </c:pt>
                <c:pt idx="67">
                  <c:v>6.6428571428571432</c:v>
                </c:pt>
                <c:pt idx="68">
                  <c:v>6.6428571428571432</c:v>
                </c:pt>
                <c:pt idx="69">
                  <c:v>6.6583333333333341</c:v>
                </c:pt>
                <c:pt idx="70">
                  <c:v>6.7</c:v>
                </c:pt>
                <c:pt idx="71">
                  <c:v>6.7755833333333335</c:v>
                </c:pt>
                <c:pt idx="72">
                  <c:v>6.7857142857142865</c:v>
                </c:pt>
                <c:pt idx="73">
                  <c:v>6.833333333333333</c:v>
                </c:pt>
                <c:pt idx="74">
                  <c:v>6.833333333333333</c:v>
                </c:pt>
                <c:pt idx="75">
                  <c:v>6.881904761904762</c:v>
                </c:pt>
                <c:pt idx="76">
                  <c:v>6.9333333333333336</c:v>
                </c:pt>
                <c:pt idx="77">
                  <c:v>6.9333333333333336</c:v>
                </c:pt>
                <c:pt idx="78">
                  <c:v>6.9333333333333336</c:v>
                </c:pt>
                <c:pt idx="79">
                  <c:v>6.9433333333333342</c:v>
                </c:pt>
                <c:pt idx="80">
                  <c:v>6.9738095238095239</c:v>
                </c:pt>
                <c:pt idx="81">
                  <c:v>6.9866666666666672</c:v>
                </c:pt>
                <c:pt idx="82">
                  <c:v>6.9866666666666672</c:v>
                </c:pt>
                <c:pt idx="83">
                  <c:v>7.0566666666666658</c:v>
                </c:pt>
                <c:pt idx="84">
                  <c:v>7.1000000000000005</c:v>
                </c:pt>
                <c:pt idx="85">
                  <c:v>7.1231041666666668</c:v>
                </c:pt>
                <c:pt idx="86">
                  <c:v>7.2111111111111112</c:v>
                </c:pt>
                <c:pt idx="87">
                  <c:v>7.2414285714285711</c:v>
                </c:pt>
                <c:pt idx="88">
                  <c:v>7.2666666666666666</c:v>
                </c:pt>
                <c:pt idx="89">
                  <c:v>7.2833333333333341</c:v>
                </c:pt>
                <c:pt idx="90">
                  <c:v>7.3166666666666673</c:v>
                </c:pt>
                <c:pt idx="91">
                  <c:v>7.333333333333333</c:v>
                </c:pt>
                <c:pt idx="92">
                  <c:v>7.333333333333333</c:v>
                </c:pt>
                <c:pt idx="93">
                  <c:v>7.333333333333333</c:v>
                </c:pt>
                <c:pt idx="94">
                  <c:v>7.333333333333333</c:v>
                </c:pt>
                <c:pt idx="95">
                  <c:v>7.333333333333333</c:v>
                </c:pt>
                <c:pt idx="96">
                  <c:v>7.35</c:v>
                </c:pt>
                <c:pt idx="97">
                  <c:v>7.3527777777777779</c:v>
                </c:pt>
                <c:pt idx="98">
                  <c:v>7.3666666666666663</c:v>
                </c:pt>
                <c:pt idx="99">
                  <c:v>7.3666666666666663</c:v>
                </c:pt>
                <c:pt idx="100">
                  <c:v>7.3770833333333332</c:v>
                </c:pt>
                <c:pt idx="101">
                  <c:v>7.4</c:v>
                </c:pt>
                <c:pt idx="102">
                  <c:v>7.4083333333333341</c:v>
                </c:pt>
                <c:pt idx="103">
                  <c:v>7.4142857142857137</c:v>
                </c:pt>
                <c:pt idx="104">
                  <c:v>7.4437499999999996</c:v>
                </c:pt>
                <c:pt idx="105">
                  <c:v>7.4660000000000002</c:v>
                </c:pt>
                <c:pt idx="106">
                  <c:v>7.56</c:v>
                </c:pt>
                <c:pt idx="107">
                  <c:v>7.56</c:v>
                </c:pt>
                <c:pt idx="108">
                  <c:v>7.56</c:v>
                </c:pt>
                <c:pt idx="109">
                  <c:v>7.6804761904761909</c:v>
                </c:pt>
                <c:pt idx="110">
                  <c:v>7.6866666666666665</c:v>
                </c:pt>
                <c:pt idx="111">
                  <c:v>7.8000000000000007</c:v>
                </c:pt>
                <c:pt idx="112">
                  <c:v>8.1850000000000005</c:v>
                </c:pt>
                <c:pt idx="113">
                  <c:v>8.3250000000000011</c:v>
                </c:pt>
                <c:pt idx="114">
                  <c:v>8.3714285714285719</c:v>
                </c:pt>
                <c:pt idx="115">
                  <c:v>8.3714285714285719</c:v>
                </c:pt>
                <c:pt idx="116">
                  <c:v>8.4166666666666661</c:v>
                </c:pt>
                <c:pt idx="117">
                  <c:v>8.5</c:v>
                </c:pt>
                <c:pt idx="118">
                  <c:v>8.5</c:v>
                </c:pt>
                <c:pt idx="119">
                  <c:v>8.5</c:v>
                </c:pt>
                <c:pt idx="120">
                  <c:v>8.5</c:v>
                </c:pt>
                <c:pt idx="121">
                  <c:v>8.5</c:v>
                </c:pt>
                <c:pt idx="122">
                  <c:v>8.533333333333335</c:v>
                </c:pt>
                <c:pt idx="123">
                  <c:v>8.7805520833333333</c:v>
                </c:pt>
                <c:pt idx="124">
                  <c:v>9</c:v>
                </c:pt>
                <c:pt idx="125">
                  <c:v>9</c:v>
                </c:pt>
                <c:pt idx="126">
                  <c:v>9</c:v>
                </c:pt>
                <c:pt idx="127">
                  <c:v>9.0933333333333337</c:v>
                </c:pt>
                <c:pt idx="128">
                  <c:v>9.25</c:v>
                </c:pt>
                <c:pt idx="129">
                  <c:v>9.4416666666666664</c:v>
                </c:pt>
                <c:pt idx="130">
                  <c:v>9.4811428571428564</c:v>
                </c:pt>
                <c:pt idx="131">
                  <c:v>9.5857142857142872</c:v>
                </c:pt>
                <c:pt idx="132">
                  <c:v>9.6499999999999986</c:v>
                </c:pt>
                <c:pt idx="133">
                  <c:v>9.6950000000000003</c:v>
                </c:pt>
                <c:pt idx="134">
                  <c:v>9.7589444444444453</c:v>
                </c:pt>
                <c:pt idx="135">
                  <c:v>9.8000000000000007</c:v>
                </c:pt>
                <c:pt idx="136">
                  <c:v>9.8259000000000007</c:v>
                </c:pt>
                <c:pt idx="137">
                  <c:v>10.064814814814813</c:v>
                </c:pt>
                <c:pt idx="138">
                  <c:v>11.433333333333334</c:v>
                </c:pt>
                <c:pt idx="139">
                  <c:v>11.433333333333334</c:v>
                </c:pt>
                <c:pt idx="140">
                  <c:v>12</c:v>
                </c:pt>
                <c:pt idx="141">
                  <c:v>12</c:v>
                </c:pt>
                <c:pt idx="142">
                  <c:v>12.357142857142858</c:v>
                </c:pt>
              </c:numCache>
            </c:numRef>
          </c:val>
          <c:smooth val="0"/>
          <c:extLst>
            <c:ext xmlns:c16="http://schemas.microsoft.com/office/drawing/2014/chart" uri="{C3380CC4-5D6E-409C-BE32-E72D297353CC}">
              <c16:uniqueId val="{00000004-C0CD-4978-812F-2A9890964448}"/>
            </c:ext>
          </c:extLst>
        </c:ser>
        <c:dLbls>
          <c:showLegendKey val="0"/>
          <c:showVal val="0"/>
          <c:showCatName val="0"/>
          <c:showSerName val="0"/>
          <c:showPercent val="0"/>
          <c:showBubbleSize val="0"/>
        </c:dLbls>
        <c:smooth val="0"/>
        <c:axId val="146040704"/>
        <c:axId val="146046976"/>
      </c:lineChart>
      <c:catAx>
        <c:axId val="1460407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County</a:t>
                </a:r>
              </a:p>
            </c:rich>
          </c:tx>
          <c:overlay val="0"/>
          <c:spPr>
            <a:noFill/>
            <a:ln>
              <a:noFill/>
            </a:ln>
            <a:effectLst/>
          </c:spPr>
        </c:title>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6046976"/>
        <c:crosses val="autoZero"/>
        <c:auto val="1"/>
        <c:lblAlgn val="ctr"/>
        <c:lblOffset val="100"/>
        <c:tickLblSkip val="10"/>
        <c:tickMarkSkip val="10"/>
        <c:noMultiLvlLbl val="0"/>
      </c:catAx>
      <c:valAx>
        <c:axId val="1460469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Accretion rate (mm/year)</a:t>
                </a:r>
              </a:p>
            </c:rich>
          </c:tx>
          <c:overlay val="0"/>
          <c:spPr>
            <a:noFill/>
            <a:ln>
              <a:noFill/>
            </a:ln>
            <a:effectLst/>
          </c:sp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60407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0</xdr:colOff>
      <xdr:row>1</xdr:row>
      <xdr:rowOff>80962</xdr:rowOff>
    </xdr:from>
    <xdr:to>
      <xdr:col>24</xdr:col>
      <xdr:colOff>381000</xdr:colOff>
      <xdr:row>31</xdr:row>
      <xdr:rowOff>95250</xdr:rowOff>
    </xdr:to>
    <xdr:graphicFrame macro="">
      <xdr:nvGraphicFramePr>
        <xdr:cNvPr id="2" name="Chart 1">
          <a:extLst>
            <a:ext uri="{FF2B5EF4-FFF2-40B4-BE49-F238E27FC236}">
              <a16:creationId xmlns:a16="http://schemas.microsoft.com/office/drawing/2014/main" id="{F91D75A0-3773-4653-BDEF-F399B79B27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nerrssciencecollaborative.org/resource/reserve-specific-setr-reports"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8" Type="http://schemas.openxmlformats.org/officeDocument/2006/relationships/hyperlink" Target="https://cfpub.epa.gov/ncea/global/recordisplay.cfm?deid=344746" TargetMode="External"/><Relationship Id="rId3" Type="http://schemas.openxmlformats.org/officeDocument/2006/relationships/hyperlink" Target="http://warrenpinnacle.com/prof/SLAMM/LA2013/" TargetMode="External"/><Relationship Id="rId7" Type="http://schemas.openxmlformats.org/officeDocument/2006/relationships/hyperlink" Target="http://warrenpinnacle.com/prof/SLAMM/SLAMM_Projects.html" TargetMode="External"/><Relationship Id="rId2" Type="http://schemas.openxmlformats.org/officeDocument/2006/relationships/hyperlink" Target="http://warrenpinnacle.com/prof/SLAMM/USFWS/" TargetMode="External"/><Relationship Id="rId1" Type="http://schemas.openxmlformats.org/officeDocument/2006/relationships/hyperlink" Target="http://warrenpinnacle.com/prof/SLAMM/GCPLCC/" TargetMode="External"/><Relationship Id="rId6" Type="http://schemas.openxmlformats.org/officeDocument/2006/relationships/hyperlink" Target="http://warrenpinnacle.com/prof/SLAMM/NYSERDA/" TargetMode="External"/><Relationship Id="rId11" Type="http://schemas.openxmlformats.org/officeDocument/2006/relationships/printerSettings" Target="../printerSettings/printerSettings2.bin"/><Relationship Id="rId5" Type="http://schemas.openxmlformats.org/officeDocument/2006/relationships/hyperlink" Target="http://warrenpinnacle.com/prof/SLAMM/NROC/" TargetMode="External"/><Relationship Id="rId10" Type="http://schemas.openxmlformats.org/officeDocument/2006/relationships/hyperlink" Target="http://www.nerrssciencecollaborative.org/resource/reserve-specific-setr-reports" TargetMode="External"/><Relationship Id="rId4" Type="http://schemas.openxmlformats.org/officeDocument/2006/relationships/hyperlink" Target="http://warrenpinnacle.com/prof/SLAMM/TNC_ESVA/" TargetMode="External"/><Relationship Id="rId9" Type="http://schemas.openxmlformats.org/officeDocument/2006/relationships/hyperlink" Target="https://agupubs.onlinelibrary.wiley.com/doi/epdf/10.1029/2020EF001804"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3" Type="http://schemas.openxmlformats.org/officeDocument/2006/relationships/hyperlink" Target="http://warrenpinnacle.com/prof/SLAMM/USFWS/" TargetMode="External"/><Relationship Id="rId18" Type="http://schemas.openxmlformats.org/officeDocument/2006/relationships/hyperlink" Target="http://warrenpinnacle.com/prof/SLAMM/USFWS/" TargetMode="External"/><Relationship Id="rId26" Type="http://schemas.openxmlformats.org/officeDocument/2006/relationships/hyperlink" Target="http://warrenpinnacle.com/prof/SLAMM/USFWS/" TargetMode="External"/><Relationship Id="rId39" Type="http://schemas.openxmlformats.org/officeDocument/2006/relationships/hyperlink" Target="http://warrenpinnacle.com/prof/SLAMM/USFWS/" TargetMode="External"/><Relationship Id="rId21" Type="http://schemas.openxmlformats.org/officeDocument/2006/relationships/hyperlink" Target="http://warrenpinnacle.com/prof/SLAMM/USFWS/" TargetMode="External"/><Relationship Id="rId34" Type="http://schemas.openxmlformats.org/officeDocument/2006/relationships/hyperlink" Target="http://warrenpinnacle.com/prof/SLAMM/USFWS/" TargetMode="External"/><Relationship Id="rId42" Type="http://schemas.openxmlformats.org/officeDocument/2006/relationships/hyperlink" Target="http://warrenpinnacle.com/prof/SLAMM/USFWS/" TargetMode="External"/><Relationship Id="rId47" Type="http://schemas.openxmlformats.org/officeDocument/2006/relationships/hyperlink" Target="http://warrenpinnacle.com/prof/SLAMM/USFWS/" TargetMode="External"/><Relationship Id="rId7" Type="http://schemas.openxmlformats.org/officeDocument/2006/relationships/hyperlink" Target="http://warrenpinnacle.com/prof/SLAMM/USFWS/" TargetMode="External"/><Relationship Id="rId2" Type="http://schemas.openxmlformats.org/officeDocument/2006/relationships/hyperlink" Target="http://warrenpinnacle.com/prof/SLAMM/USFWS/" TargetMode="External"/><Relationship Id="rId16" Type="http://schemas.openxmlformats.org/officeDocument/2006/relationships/hyperlink" Target="http://warrenpinnacle.com/prof/SLAMM/USFWS/" TargetMode="External"/><Relationship Id="rId29" Type="http://schemas.openxmlformats.org/officeDocument/2006/relationships/hyperlink" Target="http://warrenpinnacle.com/prof/SLAMM/USFWS/" TargetMode="External"/><Relationship Id="rId1" Type="http://schemas.openxmlformats.org/officeDocument/2006/relationships/hyperlink" Target="http://warrenpinnacle.com/prof/SLAMM/USFWS/" TargetMode="External"/><Relationship Id="rId6" Type="http://schemas.openxmlformats.org/officeDocument/2006/relationships/hyperlink" Target="http://warrenpinnacle.com/prof/SLAMM/USFWS/" TargetMode="External"/><Relationship Id="rId11" Type="http://schemas.openxmlformats.org/officeDocument/2006/relationships/hyperlink" Target="http://warrenpinnacle.com/prof/SLAMM/USFWS/" TargetMode="External"/><Relationship Id="rId24" Type="http://schemas.openxmlformats.org/officeDocument/2006/relationships/hyperlink" Target="http://warrenpinnacle.com/prof/SLAMM/USFWS/" TargetMode="External"/><Relationship Id="rId32" Type="http://schemas.openxmlformats.org/officeDocument/2006/relationships/hyperlink" Target="http://warrenpinnacle.com/prof/SLAMM/USFWS/" TargetMode="External"/><Relationship Id="rId37" Type="http://schemas.openxmlformats.org/officeDocument/2006/relationships/hyperlink" Target="http://warrenpinnacle.com/prof/SLAMM/USFWS/" TargetMode="External"/><Relationship Id="rId40" Type="http://schemas.openxmlformats.org/officeDocument/2006/relationships/hyperlink" Target="http://warrenpinnacle.com/prof/SLAMM/USFWS/" TargetMode="External"/><Relationship Id="rId45" Type="http://schemas.openxmlformats.org/officeDocument/2006/relationships/hyperlink" Target="http://warrenpinnacle.com/prof/SLAMM/USFWS/" TargetMode="External"/><Relationship Id="rId5" Type="http://schemas.openxmlformats.org/officeDocument/2006/relationships/hyperlink" Target="http://warrenpinnacle.com/prof/SLAMM/USFWS/" TargetMode="External"/><Relationship Id="rId15" Type="http://schemas.openxmlformats.org/officeDocument/2006/relationships/hyperlink" Target="http://warrenpinnacle.com/prof/SLAMM/USFWS/" TargetMode="External"/><Relationship Id="rId23" Type="http://schemas.openxmlformats.org/officeDocument/2006/relationships/hyperlink" Target="http://warrenpinnacle.com/prof/SLAMM/USFWS/" TargetMode="External"/><Relationship Id="rId28" Type="http://schemas.openxmlformats.org/officeDocument/2006/relationships/hyperlink" Target="http://warrenpinnacle.com/prof/SLAMM/USFWS/" TargetMode="External"/><Relationship Id="rId36" Type="http://schemas.openxmlformats.org/officeDocument/2006/relationships/hyperlink" Target="http://warrenpinnacle.com/prof/SLAMM/USFWS/" TargetMode="External"/><Relationship Id="rId10" Type="http://schemas.openxmlformats.org/officeDocument/2006/relationships/hyperlink" Target="http://warrenpinnacle.com/prof/SLAMM/USFWS/" TargetMode="External"/><Relationship Id="rId19" Type="http://schemas.openxmlformats.org/officeDocument/2006/relationships/hyperlink" Target="http://warrenpinnacle.com/prof/SLAMM/USFWS/" TargetMode="External"/><Relationship Id="rId31" Type="http://schemas.openxmlformats.org/officeDocument/2006/relationships/hyperlink" Target="http://warrenpinnacle.com/prof/SLAMM/USFWS/" TargetMode="External"/><Relationship Id="rId44" Type="http://schemas.openxmlformats.org/officeDocument/2006/relationships/hyperlink" Target="http://warrenpinnacle.com/prof/SLAMM/USFWS/" TargetMode="External"/><Relationship Id="rId4" Type="http://schemas.openxmlformats.org/officeDocument/2006/relationships/hyperlink" Target="http://warrenpinnacle.com/prof/SLAMM/USFWS/" TargetMode="External"/><Relationship Id="rId9" Type="http://schemas.openxmlformats.org/officeDocument/2006/relationships/hyperlink" Target="http://warrenpinnacle.com/prof/SLAMM/USFWS/" TargetMode="External"/><Relationship Id="rId14" Type="http://schemas.openxmlformats.org/officeDocument/2006/relationships/hyperlink" Target="http://warrenpinnacle.com/prof/SLAMM/USFWS/" TargetMode="External"/><Relationship Id="rId22" Type="http://schemas.openxmlformats.org/officeDocument/2006/relationships/hyperlink" Target="http://warrenpinnacle.com/prof/SLAMM/USFWS/" TargetMode="External"/><Relationship Id="rId27" Type="http://schemas.openxmlformats.org/officeDocument/2006/relationships/hyperlink" Target="http://warrenpinnacle.com/prof/SLAMM/USFWS/" TargetMode="External"/><Relationship Id="rId30" Type="http://schemas.openxmlformats.org/officeDocument/2006/relationships/hyperlink" Target="http://warrenpinnacle.com/prof/SLAMM/USFWS/" TargetMode="External"/><Relationship Id="rId35" Type="http://schemas.openxmlformats.org/officeDocument/2006/relationships/hyperlink" Target="http://warrenpinnacle.com/prof/SLAMM/USFWS/" TargetMode="External"/><Relationship Id="rId43" Type="http://schemas.openxmlformats.org/officeDocument/2006/relationships/hyperlink" Target="http://warrenpinnacle.com/prof/SLAMM/USFWS/" TargetMode="External"/><Relationship Id="rId8" Type="http://schemas.openxmlformats.org/officeDocument/2006/relationships/hyperlink" Target="http://warrenpinnacle.com/prof/SLAMM/USFWS/" TargetMode="External"/><Relationship Id="rId3" Type="http://schemas.openxmlformats.org/officeDocument/2006/relationships/hyperlink" Target="http://warrenpinnacle.com/prof/SLAMM/USFWS/" TargetMode="External"/><Relationship Id="rId12" Type="http://schemas.openxmlformats.org/officeDocument/2006/relationships/hyperlink" Target="http://warrenpinnacle.com/prof/SLAMM/USFWS/" TargetMode="External"/><Relationship Id="rId17" Type="http://schemas.openxmlformats.org/officeDocument/2006/relationships/hyperlink" Target="http://warrenpinnacle.com/prof/SLAMM/USFWS/" TargetMode="External"/><Relationship Id="rId25" Type="http://schemas.openxmlformats.org/officeDocument/2006/relationships/hyperlink" Target="http://warrenpinnacle.com/prof/SLAMM/USFWS/" TargetMode="External"/><Relationship Id="rId33" Type="http://schemas.openxmlformats.org/officeDocument/2006/relationships/hyperlink" Target="http://warrenpinnacle.com/prof/SLAMM/USFWS/" TargetMode="External"/><Relationship Id="rId38" Type="http://schemas.openxmlformats.org/officeDocument/2006/relationships/hyperlink" Target="http://warrenpinnacle.com/prof/SLAMM/USFWS/" TargetMode="External"/><Relationship Id="rId46" Type="http://schemas.openxmlformats.org/officeDocument/2006/relationships/hyperlink" Target="http://warrenpinnacle.com/prof/SLAMM/USFWS/" TargetMode="External"/><Relationship Id="rId20" Type="http://schemas.openxmlformats.org/officeDocument/2006/relationships/hyperlink" Target="http://warrenpinnacle.com/prof/SLAMM/USFWS/" TargetMode="External"/><Relationship Id="rId41" Type="http://schemas.openxmlformats.org/officeDocument/2006/relationships/hyperlink" Target="http://warrenpinnacle.com/prof/SLAMM/USFW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cfpub.epa.gov/ncea/global/recordisplay.cfm?deid=344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731AE-954B-4D26-9016-BF36053D72B4}">
  <dimension ref="B2:C7"/>
  <sheetViews>
    <sheetView tabSelected="1" workbookViewId="0">
      <selection activeCell="C12" sqref="C12"/>
    </sheetView>
  </sheetViews>
  <sheetFormatPr defaultColWidth="8.85546875" defaultRowHeight="15" x14ac:dyDescent="0.25"/>
  <cols>
    <col min="2" max="2" width="22.140625" customWidth="1"/>
    <col min="3" max="3" width="33.85546875" customWidth="1"/>
  </cols>
  <sheetData>
    <row r="2" spans="2:3" ht="31.5" customHeight="1" x14ac:dyDescent="0.3">
      <c r="B2" s="45" t="s">
        <v>2931</v>
      </c>
      <c r="C2" s="45" t="s">
        <v>2</v>
      </c>
    </row>
    <row r="3" spans="2:3" ht="30" x14ac:dyDescent="0.25">
      <c r="B3" s="39" t="s">
        <v>2932</v>
      </c>
      <c r="C3" s="40" t="s">
        <v>2933</v>
      </c>
    </row>
    <row r="4" spans="2:3" ht="30" x14ac:dyDescent="0.25">
      <c r="B4" s="41" t="s">
        <v>2934</v>
      </c>
      <c r="C4" s="42" t="s">
        <v>2937</v>
      </c>
    </row>
    <row r="5" spans="2:3" ht="30" x14ac:dyDescent="0.25">
      <c r="B5" s="43" t="s">
        <v>2935</v>
      </c>
      <c r="C5" s="44" t="s">
        <v>2936</v>
      </c>
    </row>
    <row r="6" spans="2:3" ht="60" x14ac:dyDescent="0.25">
      <c r="B6" s="46" t="s">
        <v>3472</v>
      </c>
      <c r="C6" s="47" t="s">
        <v>3473</v>
      </c>
    </row>
    <row r="7" spans="2:3" ht="30" x14ac:dyDescent="0.25">
      <c r="B7" s="37" t="s">
        <v>2938</v>
      </c>
      <c r="C7" s="38" t="s">
        <v>2939</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2"/>
  <sheetViews>
    <sheetView workbookViewId="0">
      <selection activeCell="E2" sqref="E2:N2"/>
    </sheetView>
  </sheetViews>
  <sheetFormatPr defaultColWidth="8.85546875" defaultRowHeight="15" x14ac:dyDescent="0.25"/>
  <cols>
    <col min="8" max="8" width="20" bestFit="1" customWidth="1"/>
    <col min="9" max="9" width="21" bestFit="1" customWidth="1"/>
    <col min="10" max="10" width="20.42578125" bestFit="1" customWidth="1"/>
  </cols>
  <sheetData>
    <row r="1" spans="1:16" x14ac:dyDescent="0.25">
      <c r="A1" s="1" t="s">
        <v>29</v>
      </c>
      <c r="B1" s="1" t="s">
        <v>10</v>
      </c>
      <c r="C1" s="1" t="s">
        <v>27</v>
      </c>
      <c r="D1" s="4" t="s">
        <v>57</v>
      </c>
      <c r="E1" s="4" t="s">
        <v>196</v>
      </c>
      <c r="F1" s="6" t="s">
        <v>52</v>
      </c>
      <c r="G1" s="6" t="s">
        <v>53</v>
      </c>
      <c r="H1" s="6" t="s">
        <v>47</v>
      </c>
      <c r="I1" s="6" t="s">
        <v>48</v>
      </c>
      <c r="J1" s="1" t="s">
        <v>41</v>
      </c>
      <c r="K1" s="1" t="s">
        <v>42</v>
      </c>
      <c r="L1" s="1" t="s">
        <v>49</v>
      </c>
      <c r="M1" s="1" t="s">
        <v>43</v>
      </c>
      <c r="N1" s="1" t="s">
        <v>44</v>
      </c>
      <c r="O1" s="1" t="s">
        <v>45</v>
      </c>
      <c r="P1" s="1" t="s">
        <v>0</v>
      </c>
    </row>
    <row r="2" spans="1:16" x14ac:dyDescent="0.25">
      <c r="A2" t="s">
        <v>66</v>
      </c>
      <c r="B2" t="s">
        <v>2734</v>
      </c>
      <c r="C2">
        <v>2019</v>
      </c>
      <c r="D2" t="s">
        <v>297</v>
      </c>
      <c r="E2">
        <f>VLOOKUP(A2&amp;D2,CountyLU!$A$2:$J$3110,10,FALSE)</f>
        <v>51001</v>
      </c>
      <c r="H2" t="s">
        <v>2733</v>
      </c>
      <c r="I2" t="s">
        <v>2733</v>
      </c>
      <c r="J2">
        <v>5</v>
      </c>
      <c r="K2">
        <v>1</v>
      </c>
      <c r="M2">
        <v>1.1000000000000001</v>
      </c>
      <c r="N2">
        <v>1.6</v>
      </c>
      <c r="O2">
        <v>0.5</v>
      </c>
      <c r="P2" t="s">
        <v>19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24"/>
  <sheetViews>
    <sheetView workbookViewId="0">
      <selection activeCell="B2" sqref="B2:B24"/>
    </sheetView>
  </sheetViews>
  <sheetFormatPr defaultColWidth="8.85546875" defaultRowHeight="15" x14ac:dyDescent="0.25"/>
  <sheetData>
    <row r="1" spans="1:16" x14ac:dyDescent="0.25">
      <c r="A1" s="1" t="s">
        <v>29</v>
      </c>
      <c r="B1" s="1" t="s">
        <v>10</v>
      </c>
      <c r="C1" s="1" t="s">
        <v>27</v>
      </c>
      <c r="D1" s="4" t="s">
        <v>57</v>
      </c>
      <c r="E1" s="4" t="s">
        <v>196</v>
      </c>
      <c r="F1" s="6" t="s">
        <v>52</v>
      </c>
      <c r="G1" s="6" t="s">
        <v>53</v>
      </c>
      <c r="H1" s="6" t="s">
        <v>47</v>
      </c>
      <c r="I1" s="6" t="s">
        <v>48</v>
      </c>
      <c r="J1" s="1" t="s">
        <v>41</v>
      </c>
      <c r="K1" s="1" t="s">
        <v>42</v>
      </c>
      <c r="L1" s="1" t="s">
        <v>49</v>
      </c>
      <c r="M1" s="1" t="s">
        <v>43</v>
      </c>
      <c r="N1" s="1" t="s">
        <v>44</v>
      </c>
      <c r="O1" s="1" t="s">
        <v>45</v>
      </c>
      <c r="P1" s="1" t="s">
        <v>0</v>
      </c>
    </row>
    <row r="2" spans="1:16" x14ac:dyDescent="0.25">
      <c r="A2" t="s">
        <v>195</v>
      </c>
      <c r="B2" t="s">
        <v>2713</v>
      </c>
      <c r="C2">
        <v>2019</v>
      </c>
      <c r="D2" t="s">
        <v>626</v>
      </c>
      <c r="E2">
        <f>VLOOKUP(A2&amp;D2,CountyLU!$A$2:$J$3110,10,FALSE)</f>
        <v>9001</v>
      </c>
      <c r="F2" s="7"/>
      <c r="G2" s="7"/>
      <c r="H2">
        <v>3.5</v>
      </c>
      <c r="O2" t="s">
        <v>22</v>
      </c>
      <c r="P2" s="2"/>
    </row>
    <row r="3" spans="1:16" x14ac:dyDescent="0.25">
      <c r="A3" t="s">
        <v>195</v>
      </c>
      <c r="B3" t="s">
        <v>2714</v>
      </c>
      <c r="C3">
        <v>2019</v>
      </c>
      <c r="D3" t="s">
        <v>629</v>
      </c>
      <c r="E3">
        <f>VLOOKUP(A3&amp;D3,CountyLU!$A$2:$J$3110,10,FALSE)</f>
        <v>9009</v>
      </c>
      <c r="F3" s="7"/>
      <c r="G3" s="7"/>
      <c r="H3">
        <v>3.9</v>
      </c>
      <c r="O3" t="s">
        <v>22</v>
      </c>
      <c r="P3" s="2"/>
    </row>
    <row r="4" spans="1:16" x14ac:dyDescent="0.25">
      <c r="A4" t="s">
        <v>195</v>
      </c>
      <c r="B4" t="s">
        <v>2715</v>
      </c>
      <c r="C4">
        <v>2019</v>
      </c>
      <c r="D4" t="s">
        <v>629</v>
      </c>
      <c r="E4">
        <f>VLOOKUP(A4&amp;D4,CountyLU!$A$2:$J$3110,10,FALSE)</f>
        <v>9009</v>
      </c>
      <c r="F4" s="7"/>
      <c r="G4" s="7"/>
      <c r="H4">
        <v>10.3</v>
      </c>
      <c r="O4" t="s">
        <v>22</v>
      </c>
      <c r="P4" s="2"/>
    </row>
    <row r="5" spans="1:16" x14ac:dyDescent="0.25">
      <c r="A5" t="s">
        <v>195</v>
      </c>
      <c r="B5" t="s">
        <v>1640</v>
      </c>
      <c r="C5">
        <v>2019</v>
      </c>
      <c r="D5" t="s">
        <v>629</v>
      </c>
      <c r="E5">
        <f>VLOOKUP(A5&amp;D5,CountyLU!$A$2:$J$3110,10,FALSE)</f>
        <v>9009</v>
      </c>
      <c r="F5" s="7"/>
      <c r="G5" s="7"/>
      <c r="I5">
        <v>2.5</v>
      </c>
      <c r="O5" t="s">
        <v>22</v>
      </c>
      <c r="P5" s="2"/>
    </row>
    <row r="6" spans="1:16" x14ac:dyDescent="0.25">
      <c r="A6" t="s">
        <v>195</v>
      </c>
      <c r="B6" t="s">
        <v>2716</v>
      </c>
      <c r="C6">
        <v>2019</v>
      </c>
      <c r="D6" t="s">
        <v>630</v>
      </c>
      <c r="E6">
        <f>VLOOKUP(A6&amp;D6,CountyLU!$A$2:$J$3110,10,FALSE)</f>
        <v>9011</v>
      </c>
      <c r="I6">
        <v>3.2</v>
      </c>
      <c r="O6" t="s">
        <v>22</v>
      </c>
      <c r="P6" s="2"/>
    </row>
    <row r="7" spans="1:16" x14ac:dyDescent="0.25">
      <c r="A7" t="s">
        <v>195</v>
      </c>
      <c r="B7" t="s">
        <v>2717</v>
      </c>
      <c r="C7">
        <v>2019</v>
      </c>
      <c r="D7" t="s">
        <v>630</v>
      </c>
      <c r="E7">
        <f>VLOOKUP(A7&amp;D7,CountyLU!$A$2:$J$3110,10,FALSE)</f>
        <v>9011</v>
      </c>
      <c r="I7">
        <v>2.7</v>
      </c>
      <c r="O7" t="s">
        <v>22</v>
      </c>
    </row>
    <row r="8" spans="1:16" x14ac:dyDescent="0.25">
      <c r="A8" t="s">
        <v>195</v>
      </c>
      <c r="B8" t="s">
        <v>2718</v>
      </c>
      <c r="C8">
        <v>2019</v>
      </c>
      <c r="D8" t="s">
        <v>630</v>
      </c>
      <c r="E8">
        <f>VLOOKUP(A8&amp;D8,CountyLU!$A$2:$J$3110,10,FALSE)</f>
        <v>9011</v>
      </c>
      <c r="I8">
        <v>2.2999999999999998</v>
      </c>
      <c r="O8" t="s">
        <v>22</v>
      </c>
    </row>
    <row r="9" spans="1:16" x14ac:dyDescent="0.25">
      <c r="A9" t="s">
        <v>195</v>
      </c>
      <c r="B9" t="s">
        <v>2719</v>
      </c>
      <c r="C9">
        <v>2019</v>
      </c>
      <c r="D9" t="s">
        <v>630</v>
      </c>
      <c r="E9">
        <f>VLOOKUP(A9&amp;D9,CountyLU!$A$2:$J$3110,10,FALSE)</f>
        <v>9011</v>
      </c>
      <c r="I9">
        <v>1.62</v>
      </c>
      <c r="O9" t="s">
        <v>22</v>
      </c>
    </row>
    <row r="10" spans="1:16" x14ac:dyDescent="0.25">
      <c r="A10" t="s">
        <v>195</v>
      </c>
      <c r="B10" t="s">
        <v>2720</v>
      </c>
      <c r="C10">
        <v>2019</v>
      </c>
      <c r="D10" t="s">
        <v>630</v>
      </c>
      <c r="E10">
        <f>VLOOKUP(A10&amp;D10,CountyLU!$A$2:$J$3110,10,FALSE)</f>
        <v>9011</v>
      </c>
      <c r="I10">
        <v>3.07</v>
      </c>
      <c r="O10" t="s">
        <v>22</v>
      </c>
    </row>
    <row r="11" spans="1:16" x14ac:dyDescent="0.25">
      <c r="A11" t="s">
        <v>195</v>
      </c>
      <c r="B11" t="s">
        <v>2721</v>
      </c>
      <c r="C11">
        <v>2019</v>
      </c>
      <c r="D11" t="s">
        <v>630</v>
      </c>
      <c r="E11">
        <f>VLOOKUP(A11&amp;D11,CountyLU!$A$2:$J$3110,10,FALSE)</f>
        <v>9011</v>
      </c>
      <c r="I11">
        <v>2.4</v>
      </c>
      <c r="O11" t="s">
        <v>22</v>
      </c>
    </row>
    <row r="12" spans="1:16" x14ac:dyDescent="0.25">
      <c r="A12" t="s">
        <v>195</v>
      </c>
      <c r="B12" t="s">
        <v>2722</v>
      </c>
      <c r="C12">
        <v>2019</v>
      </c>
      <c r="D12" t="s">
        <v>630</v>
      </c>
      <c r="E12">
        <f>VLOOKUP(A12&amp;D12,CountyLU!$A$2:$J$3110,10,FALSE)</f>
        <v>9011</v>
      </c>
      <c r="I12">
        <v>1.4</v>
      </c>
      <c r="O12" t="s">
        <v>22</v>
      </c>
    </row>
    <row r="13" spans="1:16" x14ac:dyDescent="0.25">
      <c r="A13" t="s">
        <v>195</v>
      </c>
      <c r="B13" t="s">
        <v>2723</v>
      </c>
      <c r="C13">
        <v>2019</v>
      </c>
      <c r="D13" t="s">
        <v>630</v>
      </c>
      <c r="E13">
        <f>VLOOKUP(A13&amp;D13,CountyLU!$A$2:$J$3110,10,FALSE)</f>
        <v>9011</v>
      </c>
      <c r="I13">
        <v>1.3</v>
      </c>
      <c r="O13" t="s">
        <v>22</v>
      </c>
    </row>
    <row r="14" spans="1:16" x14ac:dyDescent="0.25">
      <c r="A14" t="s">
        <v>195</v>
      </c>
      <c r="B14" t="s">
        <v>2724</v>
      </c>
      <c r="C14">
        <v>2019</v>
      </c>
      <c r="D14" t="s">
        <v>630</v>
      </c>
      <c r="E14">
        <f>VLOOKUP(A14&amp;D14,CountyLU!$A$2:$J$3110,10,FALSE)</f>
        <v>9011</v>
      </c>
      <c r="I14">
        <v>2.8</v>
      </c>
      <c r="O14" t="s">
        <v>22</v>
      </c>
    </row>
    <row r="15" spans="1:16" x14ac:dyDescent="0.25">
      <c r="A15" t="s">
        <v>195</v>
      </c>
      <c r="B15" t="s">
        <v>195</v>
      </c>
      <c r="C15">
        <v>2019</v>
      </c>
      <c r="D15" t="s">
        <v>630</v>
      </c>
      <c r="E15">
        <f>VLOOKUP(A15&amp;D15,CountyLU!$A$2:$J$3110,10,FALSE)</f>
        <v>9011</v>
      </c>
      <c r="I15">
        <v>3.3</v>
      </c>
      <c r="O15" t="s">
        <v>22</v>
      </c>
    </row>
    <row r="16" spans="1:16" x14ac:dyDescent="0.25">
      <c r="A16" t="s">
        <v>195</v>
      </c>
      <c r="B16" t="s">
        <v>195</v>
      </c>
      <c r="C16">
        <v>2019</v>
      </c>
      <c r="D16" t="s">
        <v>630</v>
      </c>
      <c r="E16">
        <f>VLOOKUP(A16&amp;D16,CountyLU!$A$2:$J$3110,10,FALSE)</f>
        <v>9011</v>
      </c>
      <c r="I16">
        <v>2</v>
      </c>
      <c r="O16" t="s">
        <v>22</v>
      </c>
    </row>
    <row r="17" spans="1:16" x14ac:dyDescent="0.25">
      <c r="A17" t="s">
        <v>195</v>
      </c>
      <c r="B17" t="s">
        <v>195</v>
      </c>
      <c r="C17">
        <v>2019</v>
      </c>
      <c r="D17" t="s">
        <v>630</v>
      </c>
      <c r="E17">
        <f>VLOOKUP(A17&amp;D17,CountyLU!$A$2:$J$3110,10,FALSE)</f>
        <v>9011</v>
      </c>
      <c r="I17">
        <v>1.8</v>
      </c>
      <c r="O17" t="s">
        <v>22</v>
      </c>
      <c r="P17" t="s">
        <v>2732</v>
      </c>
    </row>
    <row r="18" spans="1:16" x14ac:dyDescent="0.25">
      <c r="A18" t="s">
        <v>195</v>
      </c>
      <c r="B18" t="s">
        <v>2725</v>
      </c>
      <c r="D18" t="s">
        <v>630</v>
      </c>
      <c r="E18">
        <f>VLOOKUP(A18&amp;D18,CountyLU!$A$2:$J$3110,10,FALSE)</f>
        <v>9011</v>
      </c>
      <c r="F18">
        <v>2</v>
      </c>
      <c r="O18" t="s">
        <v>22</v>
      </c>
      <c r="P18" t="s">
        <v>2732</v>
      </c>
    </row>
    <row r="19" spans="1:16" x14ac:dyDescent="0.25">
      <c r="A19" t="s">
        <v>195</v>
      </c>
      <c r="B19" t="s">
        <v>2726</v>
      </c>
      <c r="D19" t="s">
        <v>626</v>
      </c>
      <c r="E19">
        <f>VLOOKUP(A19&amp;D19,CountyLU!$A$2:$J$3110,10,FALSE)</f>
        <v>9001</v>
      </c>
      <c r="F19">
        <v>3.8</v>
      </c>
      <c r="O19" t="s">
        <v>22</v>
      </c>
      <c r="P19" t="s">
        <v>2732</v>
      </c>
    </row>
    <row r="20" spans="1:16" x14ac:dyDescent="0.25">
      <c r="A20" t="s">
        <v>195</v>
      </c>
      <c r="B20" t="s">
        <v>2727</v>
      </c>
      <c r="D20" t="s">
        <v>311</v>
      </c>
      <c r="E20">
        <f>VLOOKUP(A20&amp;D20,CountyLU!$A$2:$J$3110,10,FALSE)</f>
        <v>9007</v>
      </c>
      <c r="F20">
        <v>3.6</v>
      </c>
      <c r="O20" t="s">
        <v>22</v>
      </c>
      <c r="P20" t="s">
        <v>2732</v>
      </c>
    </row>
    <row r="21" spans="1:16" x14ac:dyDescent="0.25">
      <c r="A21" t="s">
        <v>195</v>
      </c>
      <c r="B21" t="s">
        <v>2728</v>
      </c>
      <c r="D21" t="s">
        <v>629</v>
      </c>
      <c r="E21">
        <f>VLOOKUP(A21&amp;D21,CountyLU!$A$2:$J$3110,10,FALSE)</f>
        <v>9009</v>
      </c>
      <c r="F21">
        <v>6.6</v>
      </c>
      <c r="O21" t="s">
        <v>22</v>
      </c>
      <c r="P21" t="s">
        <v>2732</v>
      </c>
    </row>
    <row r="22" spans="1:16" x14ac:dyDescent="0.25">
      <c r="A22" t="s">
        <v>195</v>
      </c>
      <c r="B22" t="s">
        <v>2729</v>
      </c>
      <c r="D22" t="s">
        <v>626</v>
      </c>
      <c r="E22">
        <f>VLOOKUP(A22&amp;D22,CountyLU!$A$2:$J$3110,10,FALSE)</f>
        <v>9001</v>
      </c>
      <c r="F22">
        <v>6</v>
      </c>
      <c r="O22" t="s">
        <v>22</v>
      </c>
      <c r="P22" t="s">
        <v>2732</v>
      </c>
    </row>
    <row r="23" spans="1:16" x14ac:dyDescent="0.25">
      <c r="A23" t="s">
        <v>195</v>
      </c>
      <c r="B23" t="s">
        <v>2730</v>
      </c>
      <c r="D23" t="s">
        <v>630</v>
      </c>
      <c r="E23">
        <f>VLOOKUP(A23&amp;D23,CountyLU!$A$2:$J$3110,10,FALSE)</f>
        <v>9011</v>
      </c>
      <c r="F23">
        <v>1.1000000000000001</v>
      </c>
      <c r="O23" t="s">
        <v>22</v>
      </c>
      <c r="P23" t="s">
        <v>2732</v>
      </c>
    </row>
    <row r="24" spans="1:16" x14ac:dyDescent="0.25">
      <c r="A24" t="s">
        <v>195</v>
      </c>
      <c r="B24" t="s">
        <v>2731</v>
      </c>
      <c r="D24" t="s">
        <v>630</v>
      </c>
      <c r="E24">
        <f>VLOOKUP(A24&amp;D24,CountyLU!$A$2:$J$3110,10,FALSE)</f>
        <v>9011</v>
      </c>
      <c r="F24">
        <v>2.25</v>
      </c>
      <c r="O24" t="s">
        <v>22</v>
      </c>
      <c r="P24" t="s">
        <v>2732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83"/>
  <sheetViews>
    <sheetView topLeftCell="A25" workbookViewId="0">
      <selection activeCell="O52" sqref="O52"/>
    </sheetView>
  </sheetViews>
  <sheetFormatPr defaultColWidth="8.7109375" defaultRowHeight="15" x14ac:dyDescent="0.25"/>
  <cols>
    <col min="1" max="1" width="8.7109375" style="16"/>
    <col min="2" max="2" width="26.7109375" style="16" bestFit="1" customWidth="1"/>
    <col min="3" max="16384" width="8.7109375" style="16"/>
  </cols>
  <sheetData>
    <row r="1" spans="1:9" x14ac:dyDescent="0.25">
      <c r="A1" s="13" t="s">
        <v>29</v>
      </c>
      <c r="B1" s="13" t="s">
        <v>10</v>
      </c>
      <c r="C1" s="13" t="s">
        <v>27</v>
      </c>
      <c r="D1" s="14" t="s">
        <v>57</v>
      </c>
      <c r="E1" s="14" t="s">
        <v>196</v>
      </c>
      <c r="F1" s="15" t="s">
        <v>2795</v>
      </c>
      <c r="G1" s="15" t="s">
        <v>2790</v>
      </c>
      <c r="H1" s="15" t="s">
        <v>2791</v>
      </c>
      <c r="I1" s="15" t="s">
        <v>0</v>
      </c>
    </row>
    <row r="2" spans="1:9" x14ac:dyDescent="0.25">
      <c r="A2" s="17" t="s">
        <v>77</v>
      </c>
      <c r="B2" s="17" t="s">
        <v>2735</v>
      </c>
      <c r="C2" s="16">
        <v>2006</v>
      </c>
      <c r="D2" s="16" t="s">
        <v>635</v>
      </c>
      <c r="E2" s="16">
        <f>VLOOKUP(A2&amp;D2,CountyLU!$A$2:$J$3110,10,FALSE)</f>
        <v>10005</v>
      </c>
      <c r="F2" s="16" t="s">
        <v>2798</v>
      </c>
      <c r="G2" s="18" t="s">
        <v>2487</v>
      </c>
      <c r="H2" s="18"/>
      <c r="I2" s="16" t="s">
        <v>2796</v>
      </c>
    </row>
    <row r="3" spans="1:9" x14ac:dyDescent="0.25">
      <c r="A3" s="17" t="s">
        <v>77</v>
      </c>
      <c r="B3" s="17" t="s">
        <v>2736</v>
      </c>
      <c r="C3" s="16">
        <v>2006</v>
      </c>
      <c r="D3" s="16" t="s">
        <v>2841</v>
      </c>
      <c r="E3" s="16" t="e">
        <f>VLOOKUP(A3&amp;D3,CountyLU!$A$2:$J$3110,10,FALSE)</f>
        <v>#N/A</v>
      </c>
      <c r="F3" s="16">
        <v>4</v>
      </c>
      <c r="G3" s="18"/>
      <c r="H3" s="18" t="s">
        <v>2468</v>
      </c>
      <c r="I3" s="16" t="s">
        <v>2796</v>
      </c>
    </row>
    <row r="4" spans="1:9" x14ac:dyDescent="0.25">
      <c r="A4" s="17" t="s">
        <v>77</v>
      </c>
      <c r="B4" s="17" t="s">
        <v>2737</v>
      </c>
      <c r="C4" s="16">
        <v>2006</v>
      </c>
      <c r="D4" s="16" t="s">
        <v>2841</v>
      </c>
      <c r="E4" s="16" t="e">
        <f>VLOOKUP(A4&amp;D4,CountyLU!$A$2:$J$3110,10,FALSE)</f>
        <v>#N/A</v>
      </c>
      <c r="F4" s="16" t="s">
        <v>2799</v>
      </c>
      <c r="G4" s="18"/>
      <c r="H4" s="18" t="s">
        <v>2468</v>
      </c>
      <c r="I4" s="16" t="s">
        <v>2796</v>
      </c>
    </row>
    <row r="5" spans="1:9" x14ac:dyDescent="0.25">
      <c r="A5" s="17" t="s">
        <v>77</v>
      </c>
      <c r="B5" s="17" t="s">
        <v>2737</v>
      </c>
      <c r="C5" s="16">
        <v>2006</v>
      </c>
      <c r="D5" s="20" t="s">
        <v>2841</v>
      </c>
      <c r="E5" s="16" t="e">
        <f>VLOOKUP(A5&amp;D5,CountyLU!$A$2:$J$3110,10,FALSE)</f>
        <v>#N/A</v>
      </c>
      <c r="F5" s="20" t="s">
        <v>2800</v>
      </c>
      <c r="G5" s="18"/>
      <c r="H5" s="18"/>
      <c r="I5" s="16" t="s">
        <v>2796</v>
      </c>
    </row>
    <row r="6" spans="1:9" x14ac:dyDescent="0.25">
      <c r="A6" s="17" t="s">
        <v>77</v>
      </c>
      <c r="B6" s="17" t="s">
        <v>2738</v>
      </c>
      <c r="C6" s="16">
        <v>2006</v>
      </c>
      <c r="D6" s="20" t="s">
        <v>2841</v>
      </c>
      <c r="E6" s="16" t="e">
        <f>VLOOKUP(A6&amp;D6,CountyLU!$A$2:$J$3110,10,FALSE)</f>
        <v>#N/A</v>
      </c>
      <c r="F6" s="16">
        <v>3.4</v>
      </c>
      <c r="G6" s="18"/>
      <c r="H6" s="18" t="s">
        <v>2468</v>
      </c>
      <c r="I6" s="16" t="s">
        <v>2796</v>
      </c>
    </row>
    <row r="7" spans="1:9" x14ac:dyDescent="0.25">
      <c r="A7" s="17" t="s">
        <v>77</v>
      </c>
      <c r="B7" s="17" t="s">
        <v>2739</v>
      </c>
      <c r="C7" s="16">
        <v>2006</v>
      </c>
      <c r="D7" s="16" t="s">
        <v>231</v>
      </c>
      <c r="E7" s="16">
        <f>VLOOKUP(A7&amp;D7,CountyLU!$A$2:$J$3110,10,FALSE)</f>
        <v>10001</v>
      </c>
      <c r="F7" s="16">
        <v>1.3</v>
      </c>
      <c r="G7" s="18"/>
      <c r="H7" s="18"/>
      <c r="I7" s="16" t="s">
        <v>2796</v>
      </c>
    </row>
    <row r="8" spans="1:9" x14ac:dyDescent="0.25">
      <c r="A8" s="17" t="s">
        <v>77</v>
      </c>
      <c r="B8" s="17" t="s">
        <v>2739</v>
      </c>
      <c r="C8" s="16">
        <v>2006</v>
      </c>
      <c r="D8" s="16" t="s">
        <v>231</v>
      </c>
      <c r="E8" s="16">
        <f>VLOOKUP(A8&amp;D8,CountyLU!$A$2:$J$3110,10,FALSE)</f>
        <v>10001</v>
      </c>
      <c r="F8" s="16" t="s">
        <v>2802</v>
      </c>
      <c r="G8" s="18" t="s">
        <v>2487</v>
      </c>
      <c r="H8" s="18"/>
      <c r="I8" s="16" t="s">
        <v>2796</v>
      </c>
    </row>
    <row r="9" spans="1:9" x14ac:dyDescent="0.25">
      <c r="A9" s="17" t="s">
        <v>77</v>
      </c>
      <c r="B9" s="17" t="s">
        <v>2740</v>
      </c>
      <c r="C9" s="16">
        <v>2006</v>
      </c>
      <c r="D9" s="16" t="s">
        <v>635</v>
      </c>
      <c r="E9" s="16">
        <f>VLOOKUP(A9&amp;D9,CountyLU!$A$2:$J$3110,10,FALSE)</f>
        <v>10005</v>
      </c>
      <c r="F9" s="20" t="s">
        <v>2801</v>
      </c>
      <c r="G9" s="18" t="s">
        <v>2487</v>
      </c>
      <c r="H9" s="18"/>
      <c r="I9" s="16" t="s">
        <v>2796</v>
      </c>
    </row>
    <row r="10" spans="1:9" x14ac:dyDescent="0.25">
      <c r="A10" s="17" t="s">
        <v>77</v>
      </c>
      <c r="B10" s="17" t="s">
        <v>2741</v>
      </c>
      <c r="C10" s="16">
        <v>2006</v>
      </c>
      <c r="D10" s="20" t="s">
        <v>635</v>
      </c>
      <c r="E10" s="16">
        <f>VLOOKUP(A10&amp;D10,CountyLU!$A$2:$J$3110,10,FALSE)</f>
        <v>10005</v>
      </c>
      <c r="F10" s="20" t="s">
        <v>2803</v>
      </c>
      <c r="G10" s="18" t="s">
        <v>2487</v>
      </c>
      <c r="H10" s="18"/>
      <c r="I10" s="16" t="s">
        <v>2796</v>
      </c>
    </row>
    <row r="11" spans="1:9" x14ac:dyDescent="0.25">
      <c r="A11" s="17" t="s">
        <v>77</v>
      </c>
      <c r="B11" s="17" t="s">
        <v>2742</v>
      </c>
      <c r="C11" s="16">
        <v>2006</v>
      </c>
      <c r="D11" s="16" t="s">
        <v>635</v>
      </c>
      <c r="E11" s="16">
        <f>VLOOKUP(A11&amp;D11,CountyLU!$A$2:$J$3110,10,FALSE)</f>
        <v>10005</v>
      </c>
      <c r="F11" s="20" t="s">
        <v>2804</v>
      </c>
      <c r="G11" s="18" t="s">
        <v>2487</v>
      </c>
      <c r="H11" s="18"/>
      <c r="I11" s="16" t="s">
        <v>2796</v>
      </c>
    </row>
    <row r="12" spans="1:9" x14ac:dyDescent="0.25">
      <c r="A12" s="17" t="s">
        <v>77</v>
      </c>
      <c r="B12" s="17" t="s">
        <v>2743</v>
      </c>
      <c r="C12" s="16">
        <v>2006</v>
      </c>
      <c r="D12" s="20" t="s">
        <v>231</v>
      </c>
      <c r="E12" s="16">
        <f>VLOOKUP(A12&amp;D12,CountyLU!$A$2:$J$3110,10,FALSE)</f>
        <v>10001</v>
      </c>
      <c r="F12" s="16">
        <v>2.9</v>
      </c>
      <c r="G12" s="18" t="s">
        <v>2487</v>
      </c>
      <c r="H12" s="18" t="s">
        <v>2468</v>
      </c>
      <c r="I12" s="16" t="s">
        <v>2796</v>
      </c>
    </row>
    <row r="13" spans="1:9" x14ac:dyDescent="0.25">
      <c r="A13" s="17" t="s">
        <v>77</v>
      </c>
      <c r="B13" s="17" t="s">
        <v>2744</v>
      </c>
      <c r="C13" s="16">
        <v>2006</v>
      </c>
      <c r="D13" s="20" t="s">
        <v>635</v>
      </c>
      <c r="E13" s="16">
        <f>VLOOKUP(A13&amp;D13,CountyLU!$A$2:$J$3110,10,FALSE)</f>
        <v>10005</v>
      </c>
      <c r="F13" s="20" t="s">
        <v>2805</v>
      </c>
      <c r="G13" s="18"/>
      <c r="H13" s="18"/>
      <c r="I13" s="16" t="s">
        <v>2796</v>
      </c>
    </row>
    <row r="14" spans="1:9" x14ac:dyDescent="0.25">
      <c r="A14" s="17" t="s">
        <v>77</v>
      </c>
      <c r="B14" s="17" t="s">
        <v>2744</v>
      </c>
      <c r="C14" s="16">
        <v>2006</v>
      </c>
      <c r="D14" s="20" t="s">
        <v>635</v>
      </c>
      <c r="E14" s="16">
        <f>VLOOKUP(A14&amp;D14,CountyLU!$A$2:$J$3110,10,FALSE)</f>
        <v>10005</v>
      </c>
      <c r="F14" s="16">
        <v>3.3</v>
      </c>
      <c r="G14" s="18"/>
      <c r="H14" s="18" t="s">
        <v>2468</v>
      </c>
      <c r="I14" s="16" t="s">
        <v>2796</v>
      </c>
    </row>
    <row r="15" spans="1:9" x14ac:dyDescent="0.25">
      <c r="A15" s="17" t="s">
        <v>77</v>
      </c>
      <c r="B15" s="17" t="s">
        <v>2744</v>
      </c>
      <c r="C15" s="16">
        <v>2006</v>
      </c>
      <c r="D15" s="20" t="s">
        <v>635</v>
      </c>
      <c r="E15" s="16">
        <f>VLOOKUP(A15&amp;D15,CountyLU!$A$2:$J$3110,10,FALSE)</f>
        <v>10005</v>
      </c>
      <c r="F15" s="16">
        <v>4.7</v>
      </c>
      <c r="G15" s="18"/>
      <c r="H15" s="18" t="s">
        <v>2468</v>
      </c>
      <c r="I15" s="16" t="s">
        <v>2796</v>
      </c>
    </row>
    <row r="16" spans="1:9" x14ac:dyDescent="0.25">
      <c r="A16" s="17" t="s">
        <v>77</v>
      </c>
      <c r="B16" s="17" t="s">
        <v>2744</v>
      </c>
      <c r="C16" s="16">
        <v>2006</v>
      </c>
      <c r="D16" s="20" t="s">
        <v>635</v>
      </c>
      <c r="E16" s="16">
        <f>VLOOKUP(A16&amp;D16,CountyLU!$A$2:$J$3110,10,FALSE)</f>
        <v>10005</v>
      </c>
      <c r="F16" s="20">
        <v>5</v>
      </c>
      <c r="G16" s="19"/>
      <c r="H16" s="19"/>
      <c r="I16" s="16" t="s">
        <v>2796</v>
      </c>
    </row>
    <row r="17" spans="1:9" x14ac:dyDescent="0.25">
      <c r="A17" s="17" t="s">
        <v>77</v>
      </c>
      <c r="B17" s="17" t="s">
        <v>2744</v>
      </c>
      <c r="C17" s="16">
        <v>2006</v>
      </c>
      <c r="D17" s="20" t="s">
        <v>635</v>
      </c>
      <c r="E17" s="16">
        <f>VLOOKUP(A17&amp;D17,CountyLU!$A$2:$J$3110,10,FALSE)</f>
        <v>10005</v>
      </c>
      <c r="F17" s="16" t="s">
        <v>2806</v>
      </c>
      <c r="G17" s="18" t="s">
        <v>2487</v>
      </c>
      <c r="H17" s="18"/>
      <c r="I17" s="16" t="s">
        <v>2796</v>
      </c>
    </row>
    <row r="18" spans="1:9" x14ac:dyDescent="0.25">
      <c r="A18" s="17" t="s">
        <v>77</v>
      </c>
      <c r="B18" s="17" t="s">
        <v>2745</v>
      </c>
      <c r="C18" s="16">
        <v>2006</v>
      </c>
      <c r="D18" s="20" t="s">
        <v>2841</v>
      </c>
      <c r="E18" s="16" t="e">
        <f>VLOOKUP(A18&amp;D18,CountyLU!$A$2:$J$3110,10,FALSE)</f>
        <v>#N/A</v>
      </c>
      <c r="F18" s="16" t="s">
        <v>2807</v>
      </c>
      <c r="G18" s="18" t="s">
        <v>2487</v>
      </c>
      <c r="H18" s="18"/>
      <c r="I18" s="16" t="s">
        <v>2796</v>
      </c>
    </row>
    <row r="19" spans="1:9" x14ac:dyDescent="0.25">
      <c r="A19" s="17" t="s">
        <v>77</v>
      </c>
      <c r="B19" s="17" t="s">
        <v>2746</v>
      </c>
      <c r="C19" s="16">
        <v>2006</v>
      </c>
      <c r="D19" s="20" t="s">
        <v>231</v>
      </c>
      <c r="E19" s="16">
        <f>VLOOKUP(A19&amp;D19,CountyLU!$A$2:$J$3110,10,FALSE)</f>
        <v>10001</v>
      </c>
      <c r="F19" s="16" t="s">
        <v>2808</v>
      </c>
      <c r="G19" s="18" t="s">
        <v>2487</v>
      </c>
      <c r="H19" s="18"/>
      <c r="I19" s="16" t="s">
        <v>2796</v>
      </c>
    </row>
    <row r="20" spans="1:9" x14ac:dyDescent="0.25">
      <c r="A20" s="17" t="s">
        <v>77</v>
      </c>
      <c r="B20" s="17" t="s">
        <v>2747</v>
      </c>
      <c r="C20" s="16">
        <v>2006</v>
      </c>
      <c r="D20" s="16" t="s">
        <v>231</v>
      </c>
      <c r="E20" s="16">
        <f>VLOOKUP(A20&amp;D20,CountyLU!$A$2:$J$3110,10,FALSE)</f>
        <v>10001</v>
      </c>
      <c r="F20" s="16">
        <v>0.04</v>
      </c>
      <c r="G20" s="18" t="s">
        <v>2425</v>
      </c>
      <c r="H20" s="18"/>
      <c r="I20" s="16" t="s">
        <v>2796</v>
      </c>
    </row>
    <row r="21" spans="1:9" x14ac:dyDescent="0.25">
      <c r="A21" s="17" t="s">
        <v>77</v>
      </c>
      <c r="B21" s="17" t="s">
        <v>2747</v>
      </c>
      <c r="C21" s="16">
        <v>2006</v>
      </c>
      <c r="D21" s="16" t="s">
        <v>231</v>
      </c>
      <c r="E21" s="16">
        <f>VLOOKUP(A21&amp;D21,CountyLU!$A$2:$J$3110,10,FALSE)</f>
        <v>10001</v>
      </c>
      <c r="F21" s="20" t="s">
        <v>2809</v>
      </c>
      <c r="G21" s="18" t="s">
        <v>2487</v>
      </c>
      <c r="H21" s="18"/>
      <c r="I21" s="16" t="s">
        <v>2796</v>
      </c>
    </row>
    <row r="22" spans="1:9" x14ac:dyDescent="0.25">
      <c r="A22" s="17" t="s">
        <v>77</v>
      </c>
      <c r="B22" s="17" t="s">
        <v>2748</v>
      </c>
      <c r="C22" s="16">
        <v>2006</v>
      </c>
      <c r="D22" s="16" t="s">
        <v>635</v>
      </c>
      <c r="E22" s="16">
        <f>VLOOKUP(A22&amp;D22,CountyLU!$A$2:$J$3110,10,FALSE)</f>
        <v>10005</v>
      </c>
      <c r="F22" s="16">
        <v>3.9</v>
      </c>
      <c r="G22" s="18"/>
      <c r="H22" s="18" t="s">
        <v>2468</v>
      </c>
      <c r="I22" s="16" t="s">
        <v>2796</v>
      </c>
    </row>
    <row r="23" spans="1:9" x14ac:dyDescent="0.25">
      <c r="A23" s="17" t="s">
        <v>77</v>
      </c>
      <c r="B23" s="17" t="s">
        <v>2749</v>
      </c>
      <c r="C23" s="16">
        <v>2006</v>
      </c>
      <c r="D23" s="16" t="s">
        <v>635</v>
      </c>
      <c r="E23" s="16">
        <f>VLOOKUP(A23&amp;D23,CountyLU!$A$2:$J$3110,10,FALSE)</f>
        <v>10005</v>
      </c>
      <c r="F23" s="16" t="s">
        <v>2810</v>
      </c>
      <c r="G23" s="18" t="s">
        <v>2487</v>
      </c>
      <c r="H23" s="18"/>
      <c r="I23" s="16" t="s">
        <v>2796</v>
      </c>
    </row>
    <row r="24" spans="1:9" x14ac:dyDescent="0.25">
      <c r="A24" s="17" t="s">
        <v>77</v>
      </c>
      <c r="B24" s="17" t="s">
        <v>2749</v>
      </c>
      <c r="C24" s="16">
        <v>2006</v>
      </c>
      <c r="D24" s="16" t="s">
        <v>635</v>
      </c>
      <c r="E24" s="16">
        <f>VLOOKUP(A24&amp;D24,CountyLU!$A$2:$J$3110,10,FALSE)</f>
        <v>10005</v>
      </c>
      <c r="F24" s="20">
        <v>2.6</v>
      </c>
      <c r="G24" s="18"/>
      <c r="H24" s="18"/>
      <c r="I24" s="16" t="s">
        <v>2796</v>
      </c>
    </row>
    <row r="25" spans="1:9" x14ac:dyDescent="0.25">
      <c r="A25" s="17" t="s">
        <v>77</v>
      </c>
      <c r="B25" s="17" t="s">
        <v>2750</v>
      </c>
      <c r="C25" s="16">
        <v>2006</v>
      </c>
      <c r="D25" s="16" t="s">
        <v>635</v>
      </c>
      <c r="E25" s="16">
        <f>VLOOKUP(A25&amp;D25,CountyLU!$A$2:$J$3110,10,FALSE)</f>
        <v>10005</v>
      </c>
      <c r="F25" s="16" t="s">
        <v>2811</v>
      </c>
      <c r="G25" s="18" t="s">
        <v>2487</v>
      </c>
      <c r="H25" s="18"/>
      <c r="I25" s="16" t="s">
        <v>2796</v>
      </c>
    </row>
    <row r="26" spans="1:9" x14ac:dyDescent="0.25">
      <c r="A26" s="17" t="s">
        <v>77</v>
      </c>
      <c r="B26" s="17" t="s">
        <v>2751</v>
      </c>
      <c r="C26" s="16">
        <v>2006</v>
      </c>
      <c r="D26" s="20" t="s">
        <v>231</v>
      </c>
      <c r="E26" s="16">
        <f>VLOOKUP(A26&amp;D26,CountyLU!$A$2:$J$3110,10,FALSE)</f>
        <v>10001</v>
      </c>
      <c r="F26" s="20" t="s">
        <v>2812</v>
      </c>
      <c r="G26" s="18" t="s">
        <v>2487</v>
      </c>
      <c r="H26" s="18"/>
      <c r="I26" s="16" t="s">
        <v>2796</v>
      </c>
    </row>
    <row r="27" spans="1:9" x14ac:dyDescent="0.25">
      <c r="A27" s="17" t="s">
        <v>77</v>
      </c>
      <c r="B27" s="17" t="s">
        <v>2752</v>
      </c>
      <c r="C27" s="16">
        <v>2006</v>
      </c>
      <c r="D27" s="20" t="s">
        <v>635</v>
      </c>
      <c r="E27" s="16">
        <f>VLOOKUP(A27&amp;D27,CountyLU!$A$2:$J$3110,10,FALSE)</f>
        <v>10005</v>
      </c>
      <c r="F27" s="20" t="s">
        <v>2813</v>
      </c>
      <c r="G27" s="18"/>
      <c r="H27" s="18"/>
      <c r="I27" s="16" t="s">
        <v>2796</v>
      </c>
    </row>
    <row r="28" spans="1:9" x14ac:dyDescent="0.25">
      <c r="A28" s="17" t="s">
        <v>77</v>
      </c>
      <c r="B28" s="17" t="s">
        <v>2753</v>
      </c>
      <c r="C28" s="16">
        <v>2006</v>
      </c>
      <c r="D28" s="20" t="s">
        <v>635</v>
      </c>
      <c r="E28" s="16">
        <f>VLOOKUP(A28&amp;D28,CountyLU!$A$2:$J$3110,10,FALSE)</f>
        <v>10005</v>
      </c>
      <c r="F28" s="16">
        <v>3.7</v>
      </c>
      <c r="G28" s="18"/>
      <c r="H28" s="18" t="s">
        <v>2468</v>
      </c>
      <c r="I28" s="16" t="s">
        <v>2796</v>
      </c>
    </row>
    <row r="29" spans="1:9" x14ac:dyDescent="0.25">
      <c r="A29" s="17" t="s">
        <v>77</v>
      </c>
      <c r="B29" s="17" t="s">
        <v>2754</v>
      </c>
      <c r="C29" s="16">
        <v>2006</v>
      </c>
      <c r="D29" s="20" t="s">
        <v>231</v>
      </c>
      <c r="E29" s="16">
        <f>VLOOKUP(A29&amp;D29,CountyLU!$A$2:$J$3110,10,FALSE)</f>
        <v>10001</v>
      </c>
      <c r="F29" s="20" t="s">
        <v>2814</v>
      </c>
      <c r="G29" s="18" t="s">
        <v>2487</v>
      </c>
      <c r="H29" s="18"/>
      <c r="I29" s="16" t="s">
        <v>2796</v>
      </c>
    </row>
    <row r="30" spans="1:9" x14ac:dyDescent="0.25">
      <c r="A30" s="17" t="s">
        <v>78</v>
      </c>
      <c r="B30" s="17" t="s">
        <v>2755</v>
      </c>
      <c r="C30" s="16">
        <v>2006</v>
      </c>
      <c r="D30" s="20" t="s">
        <v>635</v>
      </c>
      <c r="E30" s="16" t="e">
        <f>VLOOKUP(A30&amp;D30,CountyLU!$A$2:$J$3110,10,FALSE)</f>
        <v>#N/A</v>
      </c>
      <c r="F30" s="20" t="s">
        <v>2815</v>
      </c>
      <c r="G30" s="18"/>
      <c r="H30" s="18"/>
      <c r="I30" s="16" t="s">
        <v>2796</v>
      </c>
    </row>
    <row r="31" spans="1:9" x14ac:dyDescent="0.25">
      <c r="A31" s="17" t="s">
        <v>78</v>
      </c>
      <c r="B31" s="17" t="s">
        <v>2756</v>
      </c>
      <c r="C31" s="16">
        <v>2006</v>
      </c>
      <c r="D31" s="20" t="s">
        <v>1225</v>
      </c>
      <c r="E31" s="16">
        <f>VLOOKUP(A31&amp;D31,CountyLU!$A$2:$J$3110,10,FALSE)</f>
        <v>24047</v>
      </c>
      <c r="F31" s="16">
        <v>1.5</v>
      </c>
      <c r="G31" s="18"/>
      <c r="H31" s="18"/>
      <c r="I31" s="16" t="s">
        <v>2796</v>
      </c>
    </row>
    <row r="32" spans="1:9" x14ac:dyDescent="0.25">
      <c r="A32" s="17" t="s">
        <v>78</v>
      </c>
      <c r="B32" s="17" t="s">
        <v>2757</v>
      </c>
      <c r="C32" s="16">
        <v>2006</v>
      </c>
      <c r="D32" s="20" t="s">
        <v>296</v>
      </c>
      <c r="E32" s="16">
        <f>VLOOKUP(A32&amp;D32,CountyLU!$A$2:$J$3110,10,FALSE)</f>
        <v>24039</v>
      </c>
      <c r="F32" s="20" t="s">
        <v>2816</v>
      </c>
      <c r="G32" s="19"/>
      <c r="H32" s="19" t="s">
        <v>2468</v>
      </c>
      <c r="I32" s="16" t="s">
        <v>2796</v>
      </c>
    </row>
    <row r="33" spans="1:9" x14ac:dyDescent="0.25">
      <c r="A33" s="17" t="s">
        <v>78</v>
      </c>
      <c r="B33" s="17" t="s">
        <v>2758</v>
      </c>
      <c r="C33" s="16">
        <v>2006</v>
      </c>
      <c r="D33" s="20" t="s">
        <v>1213</v>
      </c>
      <c r="E33" s="16">
        <f>VLOOKUP(A33&amp;D33,CountyLU!$A$2:$J$3110,10,FALSE)</f>
        <v>24003</v>
      </c>
      <c r="F33" s="20" t="s">
        <v>2817</v>
      </c>
      <c r="G33" s="19" t="s">
        <v>2792</v>
      </c>
      <c r="H33" s="19" t="s">
        <v>2518</v>
      </c>
      <c r="I33" s="16" t="s">
        <v>2796</v>
      </c>
    </row>
    <row r="34" spans="1:9" x14ac:dyDescent="0.25">
      <c r="A34" s="17" t="s">
        <v>78</v>
      </c>
      <c r="B34" s="17" t="s">
        <v>2758</v>
      </c>
      <c r="C34" s="16">
        <v>2006</v>
      </c>
      <c r="D34" s="20" t="s">
        <v>1213</v>
      </c>
      <c r="E34" s="16">
        <f>VLOOKUP(A34&amp;D34,CountyLU!$A$2:$J$3110,10,FALSE)</f>
        <v>24003</v>
      </c>
      <c r="F34" s="20" t="s">
        <v>2818</v>
      </c>
      <c r="G34" s="19" t="s">
        <v>2487</v>
      </c>
      <c r="H34" s="19" t="s">
        <v>2518</v>
      </c>
      <c r="I34" s="16" t="s">
        <v>2796</v>
      </c>
    </row>
    <row r="35" spans="1:9" x14ac:dyDescent="0.25">
      <c r="A35" s="17" t="s">
        <v>78</v>
      </c>
      <c r="B35" s="17" t="s">
        <v>2758</v>
      </c>
      <c r="C35" s="16">
        <v>2006</v>
      </c>
      <c r="D35" s="20" t="s">
        <v>1213</v>
      </c>
      <c r="E35" s="16">
        <f>VLOOKUP(A35&amp;D35,CountyLU!$A$2:$J$3110,10,FALSE)</f>
        <v>24003</v>
      </c>
      <c r="F35" s="20" t="s">
        <v>2819</v>
      </c>
      <c r="G35" s="19" t="s">
        <v>2425</v>
      </c>
      <c r="H35" s="19" t="s">
        <v>2518</v>
      </c>
      <c r="I35" s="16" t="s">
        <v>2796</v>
      </c>
    </row>
    <row r="36" spans="1:9" x14ac:dyDescent="0.25">
      <c r="A36" s="17" t="s">
        <v>78</v>
      </c>
      <c r="B36" s="17" t="s">
        <v>2758</v>
      </c>
      <c r="C36" s="16">
        <v>2006</v>
      </c>
      <c r="D36" s="20" t="s">
        <v>1213</v>
      </c>
      <c r="E36" s="16">
        <f>VLOOKUP(A36&amp;D36,CountyLU!$A$2:$J$3110,10,FALSE)</f>
        <v>24003</v>
      </c>
      <c r="F36" s="16">
        <v>4.3</v>
      </c>
      <c r="G36" s="18" t="s">
        <v>2425</v>
      </c>
      <c r="H36" s="18" t="s">
        <v>2518</v>
      </c>
      <c r="I36" s="16" t="s">
        <v>2796</v>
      </c>
    </row>
    <row r="37" spans="1:9" x14ac:dyDescent="0.25">
      <c r="A37" s="17" t="s">
        <v>78</v>
      </c>
      <c r="B37" s="17" t="s">
        <v>2758</v>
      </c>
      <c r="C37" s="16">
        <v>2006</v>
      </c>
      <c r="D37" s="20" t="s">
        <v>1213</v>
      </c>
      <c r="E37" s="16">
        <f>VLOOKUP(A37&amp;D37,CountyLU!$A$2:$J$3110,10,FALSE)</f>
        <v>24003</v>
      </c>
      <c r="F37" s="16">
        <v>4.2</v>
      </c>
      <c r="G37" s="18" t="s">
        <v>2487</v>
      </c>
      <c r="H37" s="18" t="s">
        <v>2518</v>
      </c>
      <c r="I37" s="16" t="s">
        <v>2796</v>
      </c>
    </row>
    <row r="38" spans="1:9" x14ac:dyDescent="0.25">
      <c r="A38" s="17" t="s">
        <v>78</v>
      </c>
      <c r="B38" s="17" t="s">
        <v>2759</v>
      </c>
      <c r="C38" s="16">
        <v>2006</v>
      </c>
      <c r="D38" s="20" t="s">
        <v>2841</v>
      </c>
      <c r="E38" s="16" t="e">
        <f>VLOOKUP(A38&amp;D38,CountyLU!$A$2:$J$3110,10,FALSE)</f>
        <v>#N/A</v>
      </c>
      <c r="F38" s="16">
        <v>1.75</v>
      </c>
      <c r="G38" s="18"/>
      <c r="H38" s="18"/>
      <c r="I38" s="16" t="s">
        <v>2796</v>
      </c>
    </row>
    <row r="39" spans="1:9" x14ac:dyDescent="0.25">
      <c r="A39" s="17" t="s">
        <v>78</v>
      </c>
      <c r="B39" s="17" t="s">
        <v>2760</v>
      </c>
      <c r="C39" s="16">
        <v>2006</v>
      </c>
      <c r="D39" s="20" t="s">
        <v>2841</v>
      </c>
      <c r="E39" s="16" t="e">
        <f>VLOOKUP(A39&amp;D39,CountyLU!$A$2:$J$3110,10,FALSE)</f>
        <v>#N/A</v>
      </c>
      <c r="F39" s="20">
        <v>-5</v>
      </c>
      <c r="G39" s="18"/>
      <c r="H39" s="18"/>
      <c r="I39" s="16" t="s">
        <v>2796</v>
      </c>
    </row>
    <row r="40" spans="1:9" x14ac:dyDescent="0.25">
      <c r="A40" s="17" t="s">
        <v>78</v>
      </c>
      <c r="B40" s="17" t="s">
        <v>2761</v>
      </c>
      <c r="C40" s="16">
        <v>2006</v>
      </c>
      <c r="D40" s="20" t="s">
        <v>824</v>
      </c>
      <c r="E40" s="16">
        <f>VLOOKUP(A40&amp;D40,CountyLU!$A$2:$J$3110,10,FALSE)</f>
        <v>24041</v>
      </c>
      <c r="F40" s="16" t="s">
        <v>2820</v>
      </c>
      <c r="G40" s="18"/>
      <c r="H40" s="18" t="s">
        <v>2468</v>
      </c>
      <c r="I40" s="16" t="s">
        <v>2796</v>
      </c>
    </row>
    <row r="41" spans="1:9" x14ac:dyDescent="0.25">
      <c r="A41" s="17" t="s">
        <v>78</v>
      </c>
      <c r="B41" s="17" t="s">
        <v>2762</v>
      </c>
      <c r="C41" s="16">
        <v>2006</v>
      </c>
      <c r="D41" s="20" t="s">
        <v>296</v>
      </c>
      <c r="E41" s="16">
        <f>VLOOKUP(A41&amp;D41,CountyLU!$A$2:$J$3110,10,FALSE)</f>
        <v>24039</v>
      </c>
      <c r="F41" s="20">
        <v>1.5</v>
      </c>
      <c r="G41" s="18"/>
      <c r="H41" s="18"/>
      <c r="I41" s="16" t="s">
        <v>2796</v>
      </c>
    </row>
    <row r="42" spans="1:9" x14ac:dyDescent="0.25">
      <c r="A42" s="17" t="s">
        <v>78</v>
      </c>
      <c r="B42" s="17" t="s">
        <v>2763</v>
      </c>
      <c r="C42" s="16">
        <v>2006</v>
      </c>
      <c r="D42" s="20" t="s">
        <v>296</v>
      </c>
      <c r="E42" s="16">
        <f>VLOOKUP(A42&amp;D42,CountyLU!$A$2:$J$3110,10,FALSE)</f>
        <v>24039</v>
      </c>
      <c r="F42" s="16" t="s">
        <v>2821</v>
      </c>
      <c r="G42" s="18"/>
      <c r="H42" s="18" t="s">
        <v>2793</v>
      </c>
      <c r="I42" s="16" t="s">
        <v>2796</v>
      </c>
    </row>
    <row r="43" spans="1:9" x14ac:dyDescent="0.25">
      <c r="A43" s="17" t="s">
        <v>78</v>
      </c>
      <c r="B43" s="17" t="s">
        <v>2763</v>
      </c>
      <c r="C43" s="16">
        <v>2006</v>
      </c>
      <c r="D43" s="20" t="s">
        <v>296</v>
      </c>
      <c r="E43" s="16">
        <f>VLOOKUP(A43&amp;D43,CountyLU!$A$2:$J$3110,10,FALSE)</f>
        <v>24039</v>
      </c>
      <c r="F43" s="16" t="s">
        <v>2822</v>
      </c>
      <c r="G43" s="18"/>
      <c r="H43" s="18" t="s">
        <v>2793</v>
      </c>
      <c r="I43" s="16" t="s">
        <v>2796</v>
      </c>
    </row>
    <row r="44" spans="1:9" x14ac:dyDescent="0.25">
      <c r="A44" s="17" t="s">
        <v>78</v>
      </c>
      <c r="B44" s="17" t="s">
        <v>2764</v>
      </c>
      <c r="C44" s="16">
        <v>2006</v>
      </c>
      <c r="D44" s="20" t="s">
        <v>296</v>
      </c>
      <c r="E44" s="16">
        <f>VLOOKUP(A44&amp;D44,CountyLU!$A$2:$J$3110,10,FALSE)</f>
        <v>24039</v>
      </c>
      <c r="F44" s="16">
        <v>3.33</v>
      </c>
      <c r="G44" s="18" t="s">
        <v>2425</v>
      </c>
      <c r="H44" s="18" t="s">
        <v>2793</v>
      </c>
      <c r="I44" s="16" t="s">
        <v>2796</v>
      </c>
    </row>
    <row r="45" spans="1:9" x14ac:dyDescent="0.25">
      <c r="A45" s="17" t="s">
        <v>78</v>
      </c>
      <c r="B45" s="17" t="s">
        <v>2765</v>
      </c>
      <c r="C45" s="16">
        <v>2006</v>
      </c>
      <c r="D45" s="20" t="s">
        <v>230</v>
      </c>
      <c r="E45" s="16">
        <f>VLOOKUP(A45&amp;D45,CountyLU!$A$2:$J$3110,10,FALSE)</f>
        <v>24019</v>
      </c>
      <c r="F45" s="20" t="s">
        <v>2823</v>
      </c>
      <c r="G45" s="18" t="s">
        <v>2794</v>
      </c>
      <c r="H45" s="18" t="s">
        <v>2793</v>
      </c>
      <c r="I45" s="16" t="s">
        <v>2796</v>
      </c>
    </row>
    <row r="46" spans="1:9" x14ac:dyDescent="0.25">
      <c r="A46" s="17" t="s">
        <v>78</v>
      </c>
      <c r="B46" s="17" t="s">
        <v>2765</v>
      </c>
      <c r="C46" s="16">
        <v>2006</v>
      </c>
      <c r="D46" s="20" t="s">
        <v>1224</v>
      </c>
      <c r="E46" s="16">
        <f>VLOOKUP(A46&amp;D46,CountyLU!$A$2:$J$3110,10,FALSE)</f>
        <v>24045</v>
      </c>
      <c r="F46" s="20" t="s">
        <v>2823</v>
      </c>
      <c r="G46" s="18" t="s">
        <v>2794</v>
      </c>
      <c r="H46" s="18" t="s">
        <v>2793</v>
      </c>
      <c r="I46" s="16" t="s">
        <v>2796</v>
      </c>
    </row>
    <row r="47" spans="1:9" x14ac:dyDescent="0.25">
      <c r="A47" s="17" t="s">
        <v>78</v>
      </c>
      <c r="B47" s="17" t="s">
        <v>2766</v>
      </c>
      <c r="C47" s="16">
        <v>2006</v>
      </c>
      <c r="D47" s="20" t="s">
        <v>1223</v>
      </c>
      <c r="E47" s="16">
        <f>VLOOKUP(A47&amp;D47,CountyLU!$A$2:$J$3110,10,FALSE)</f>
        <v>24037</v>
      </c>
      <c r="F47" s="16">
        <v>-1.4</v>
      </c>
      <c r="G47" s="18"/>
      <c r="H47" s="18" t="s">
        <v>2518</v>
      </c>
      <c r="I47" s="16" t="s">
        <v>2796</v>
      </c>
    </row>
    <row r="48" spans="1:9" x14ac:dyDescent="0.25">
      <c r="A48" s="17" t="s">
        <v>78</v>
      </c>
      <c r="B48" s="17" t="s">
        <v>2766</v>
      </c>
      <c r="C48" s="16">
        <v>2006</v>
      </c>
      <c r="D48" s="20" t="s">
        <v>1223</v>
      </c>
      <c r="E48" s="16">
        <f>VLOOKUP(A48&amp;D48,CountyLU!$A$2:$J$3110,10,FALSE)</f>
        <v>24037</v>
      </c>
      <c r="F48" s="16">
        <v>4.4000000000000004</v>
      </c>
      <c r="G48" s="18"/>
      <c r="H48" s="18"/>
      <c r="I48" s="16" t="s">
        <v>2796</v>
      </c>
    </row>
    <row r="49" spans="1:9" x14ac:dyDescent="0.25">
      <c r="A49" s="17" t="s">
        <v>78</v>
      </c>
      <c r="B49" s="17" t="s">
        <v>2766</v>
      </c>
      <c r="C49" s="16">
        <v>2006</v>
      </c>
      <c r="D49" s="20" t="s">
        <v>1223</v>
      </c>
      <c r="E49" s="16">
        <f>VLOOKUP(A49&amp;D49,CountyLU!$A$2:$J$3110,10,FALSE)</f>
        <v>24037</v>
      </c>
      <c r="F49" s="20">
        <v>24</v>
      </c>
      <c r="G49" s="18"/>
      <c r="H49" s="18"/>
      <c r="I49" s="16" t="s">
        <v>2796</v>
      </c>
    </row>
    <row r="50" spans="1:9" x14ac:dyDescent="0.25">
      <c r="A50" s="17" t="s">
        <v>78</v>
      </c>
      <c r="B50" s="17" t="s">
        <v>2766</v>
      </c>
      <c r="C50" s="16">
        <v>2006</v>
      </c>
      <c r="D50" s="20" t="s">
        <v>1223</v>
      </c>
      <c r="E50" s="16">
        <f>VLOOKUP(A50&amp;D50,CountyLU!$A$2:$J$3110,10,FALSE)</f>
        <v>24037</v>
      </c>
      <c r="F50" s="20">
        <v>20.7</v>
      </c>
      <c r="G50" s="18"/>
      <c r="H50" s="18"/>
      <c r="I50" s="16" t="s">
        <v>2796</v>
      </c>
    </row>
    <row r="51" spans="1:9" x14ac:dyDescent="0.25">
      <c r="A51" s="17" t="s">
        <v>78</v>
      </c>
      <c r="B51" s="17" t="s">
        <v>2766</v>
      </c>
      <c r="C51" s="16">
        <v>2006</v>
      </c>
      <c r="D51" s="20" t="s">
        <v>1223</v>
      </c>
      <c r="E51" s="16">
        <f>VLOOKUP(A51&amp;D51,CountyLU!$A$2:$J$3110,10,FALSE)</f>
        <v>24037</v>
      </c>
      <c r="F51" s="20">
        <v>-16.2</v>
      </c>
      <c r="G51" s="18"/>
      <c r="H51" s="18"/>
      <c r="I51" s="16" t="s">
        <v>2796</v>
      </c>
    </row>
    <row r="52" spans="1:9" x14ac:dyDescent="0.25">
      <c r="A52" s="17" t="s">
        <v>78</v>
      </c>
      <c r="B52" s="17" t="s">
        <v>2766</v>
      </c>
      <c r="C52" s="16">
        <v>2006</v>
      </c>
      <c r="D52" s="20" t="s">
        <v>1223</v>
      </c>
      <c r="E52" s="16">
        <f>VLOOKUP(A52&amp;D52,CountyLU!$A$2:$J$3110,10,FALSE)</f>
        <v>24037</v>
      </c>
      <c r="F52" s="20">
        <v>-14.5</v>
      </c>
      <c r="G52" s="18"/>
      <c r="H52" s="18"/>
      <c r="I52" s="16" t="s">
        <v>2796</v>
      </c>
    </row>
    <row r="53" spans="1:9" x14ac:dyDescent="0.25">
      <c r="A53" s="17" t="s">
        <v>78</v>
      </c>
      <c r="B53" s="17" t="s">
        <v>2766</v>
      </c>
      <c r="C53" s="16">
        <v>2006</v>
      </c>
      <c r="D53" s="20" t="s">
        <v>1223</v>
      </c>
      <c r="E53" s="16">
        <f>VLOOKUP(A53&amp;D53,CountyLU!$A$2:$J$3110,10,FALSE)</f>
        <v>24037</v>
      </c>
      <c r="F53" s="20">
        <v>52</v>
      </c>
      <c r="G53" s="18"/>
      <c r="H53" s="18"/>
      <c r="I53" s="16" t="s">
        <v>2796</v>
      </c>
    </row>
    <row r="54" spans="1:9" x14ac:dyDescent="0.25">
      <c r="A54" s="17" t="s">
        <v>78</v>
      </c>
      <c r="B54" s="17" t="s">
        <v>2767</v>
      </c>
      <c r="C54" s="16">
        <v>2006</v>
      </c>
      <c r="D54" s="20" t="s">
        <v>2841</v>
      </c>
      <c r="E54" s="16" t="e">
        <f>VLOOKUP(A54&amp;D54,CountyLU!$A$2:$J$3110,10,FALSE)</f>
        <v>#N/A</v>
      </c>
      <c r="F54" s="16" t="s">
        <v>2824</v>
      </c>
      <c r="G54" s="18"/>
      <c r="H54" s="18"/>
      <c r="I54" s="16" t="s">
        <v>2796</v>
      </c>
    </row>
    <row r="55" spans="1:9" x14ac:dyDescent="0.25">
      <c r="A55" s="17" t="s">
        <v>126</v>
      </c>
      <c r="B55" s="17" t="s">
        <v>2768</v>
      </c>
      <c r="C55" s="16">
        <v>2006</v>
      </c>
      <c r="D55" s="20" t="s">
        <v>234</v>
      </c>
      <c r="E55" s="16">
        <f>VLOOKUP(A55&amp;D55,CountyLU!$A$2:$J$3110,10,FALSE)</f>
        <v>34001</v>
      </c>
      <c r="F55" s="16" t="s">
        <v>2825</v>
      </c>
      <c r="G55" s="18"/>
      <c r="H55" s="18"/>
      <c r="I55" s="16" t="s">
        <v>2796</v>
      </c>
    </row>
    <row r="56" spans="1:9" x14ac:dyDescent="0.25">
      <c r="A56" s="17" t="s">
        <v>126</v>
      </c>
      <c r="B56" s="17" t="s">
        <v>2769</v>
      </c>
      <c r="C56" s="16">
        <v>2006</v>
      </c>
      <c r="D56" s="20" t="s">
        <v>234</v>
      </c>
      <c r="E56" s="16">
        <f>VLOOKUP(A56&amp;D56,CountyLU!$A$2:$J$3110,10,FALSE)</f>
        <v>34001</v>
      </c>
      <c r="F56" s="20">
        <v>3.8</v>
      </c>
      <c r="G56" s="19" t="s">
        <v>2425</v>
      </c>
      <c r="H56" s="19"/>
      <c r="I56" s="16" t="s">
        <v>2796</v>
      </c>
    </row>
    <row r="57" spans="1:9" x14ac:dyDescent="0.25">
      <c r="A57" s="17" t="s">
        <v>126</v>
      </c>
      <c r="B57" s="17" t="s">
        <v>2770</v>
      </c>
      <c r="C57" s="16">
        <v>2006</v>
      </c>
      <c r="D57" s="20" t="s">
        <v>2841</v>
      </c>
      <c r="E57" s="16" t="e">
        <f>VLOOKUP(A57&amp;D57,CountyLU!$A$2:$J$3110,10,FALSE)</f>
        <v>#N/A</v>
      </c>
      <c r="F57" s="16" t="s">
        <v>2826</v>
      </c>
      <c r="G57" s="19"/>
      <c r="H57" s="19" t="s">
        <v>2518</v>
      </c>
      <c r="I57" s="16" t="s">
        <v>2796</v>
      </c>
    </row>
    <row r="58" spans="1:9" x14ac:dyDescent="0.25">
      <c r="A58" s="17" t="s">
        <v>56</v>
      </c>
      <c r="B58" s="17" t="s">
        <v>2771</v>
      </c>
      <c r="C58" s="16">
        <v>2006</v>
      </c>
      <c r="D58" s="20" t="s">
        <v>1572</v>
      </c>
      <c r="E58" s="16">
        <f>VLOOKUP(A58&amp;D58,CountyLU!$A$2:$J$3110,10,FALSE)</f>
        <v>36081</v>
      </c>
      <c r="F58" s="16">
        <v>3.5</v>
      </c>
      <c r="G58" s="18" t="s">
        <v>2425</v>
      </c>
      <c r="H58" s="18" t="s">
        <v>2468</v>
      </c>
      <c r="I58" s="16" t="s">
        <v>2796</v>
      </c>
    </row>
    <row r="59" spans="1:9" x14ac:dyDescent="0.25">
      <c r="A59" s="17" t="s">
        <v>56</v>
      </c>
      <c r="B59" s="17" t="s">
        <v>2772</v>
      </c>
      <c r="C59" s="16">
        <v>2006</v>
      </c>
      <c r="D59" s="20" t="s">
        <v>237</v>
      </c>
      <c r="E59" s="16">
        <f>VLOOKUP(A59&amp;D59,CountyLU!$A$2:$J$3110,10,FALSE)</f>
        <v>36103</v>
      </c>
      <c r="F59" s="20" t="s">
        <v>2827</v>
      </c>
      <c r="G59" s="18"/>
      <c r="H59" s="18"/>
      <c r="I59" s="16" t="s">
        <v>2796</v>
      </c>
    </row>
    <row r="60" spans="1:9" x14ac:dyDescent="0.25">
      <c r="A60" s="17" t="s">
        <v>56</v>
      </c>
      <c r="B60" s="17" t="s">
        <v>2773</v>
      </c>
      <c r="C60" s="16">
        <v>2006</v>
      </c>
      <c r="D60" s="20" t="s">
        <v>237</v>
      </c>
      <c r="E60" s="16">
        <f>VLOOKUP(A60&amp;D60,CountyLU!$A$2:$J$3110,10,FALSE)</f>
        <v>36103</v>
      </c>
      <c r="F60" s="16">
        <v>4.0999999999999996</v>
      </c>
      <c r="G60" s="18" t="s">
        <v>2425</v>
      </c>
      <c r="H60" s="18" t="s">
        <v>2468</v>
      </c>
      <c r="I60" s="16" t="s">
        <v>2796</v>
      </c>
    </row>
    <row r="61" spans="1:9" x14ac:dyDescent="0.25">
      <c r="A61" s="17" t="s">
        <v>56</v>
      </c>
      <c r="B61" s="17" t="s">
        <v>2774</v>
      </c>
      <c r="C61" s="16">
        <v>2006</v>
      </c>
      <c r="D61" s="20" t="s">
        <v>237</v>
      </c>
      <c r="E61" s="16">
        <f>VLOOKUP(A61&amp;D61,CountyLU!$A$2:$J$3110,10,FALSE)</f>
        <v>36103</v>
      </c>
      <c r="F61" s="16" t="s">
        <v>2828</v>
      </c>
      <c r="G61" s="18" t="s">
        <v>2487</v>
      </c>
      <c r="H61" s="18" t="s">
        <v>2468</v>
      </c>
      <c r="I61" s="16" t="s">
        <v>2796</v>
      </c>
    </row>
    <row r="62" spans="1:9" x14ac:dyDescent="0.25">
      <c r="A62" s="17" t="s">
        <v>56</v>
      </c>
      <c r="B62" s="17" t="s">
        <v>2774</v>
      </c>
      <c r="C62" s="16">
        <v>2006</v>
      </c>
      <c r="D62" s="20" t="s">
        <v>237</v>
      </c>
      <c r="E62" s="16">
        <f>VLOOKUP(A62&amp;D62,CountyLU!$A$2:$J$3110,10,FALSE)</f>
        <v>36103</v>
      </c>
      <c r="F62" s="16">
        <v>2.1</v>
      </c>
      <c r="G62" s="18" t="s">
        <v>2425</v>
      </c>
      <c r="H62" s="18" t="s">
        <v>2468</v>
      </c>
      <c r="I62" s="16" t="s">
        <v>2796</v>
      </c>
    </row>
    <row r="63" spans="1:9" x14ac:dyDescent="0.25">
      <c r="A63" s="17" t="s">
        <v>56</v>
      </c>
      <c r="B63" s="17" t="s">
        <v>2774</v>
      </c>
      <c r="C63" s="16">
        <v>2006</v>
      </c>
      <c r="D63" s="20" t="s">
        <v>237</v>
      </c>
      <c r="E63" s="16">
        <f>VLOOKUP(A63&amp;D63,CountyLU!$A$2:$J$3110,10,FALSE)</f>
        <v>36103</v>
      </c>
      <c r="F63" s="16" t="s">
        <v>2829</v>
      </c>
      <c r="G63" s="18"/>
      <c r="H63" s="18" t="s">
        <v>2793</v>
      </c>
      <c r="I63" s="16" t="s">
        <v>2796</v>
      </c>
    </row>
    <row r="64" spans="1:9" x14ac:dyDescent="0.25">
      <c r="A64" s="17" t="s">
        <v>56</v>
      </c>
      <c r="B64" s="17" t="s">
        <v>2774</v>
      </c>
      <c r="C64" s="16">
        <v>2006</v>
      </c>
      <c r="D64" s="20" t="s">
        <v>237</v>
      </c>
      <c r="E64" s="16">
        <f>VLOOKUP(A64&amp;D64,CountyLU!$A$2:$J$3110,10,FALSE)</f>
        <v>36103</v>
      </c>
      <c r="F64" s="16">
        <v>1.6</v>
      </c>
      <c r="G64" s="18"/>
      <c r="H64" s="18"/>
      <c r="I64" s="16" t="s">
        <v>2796</v>
      </c>
    </row>
    <row r="65" spans="1:9" x14ac:dyDescent="0.25">
      <c r="A65" s="17" t="s">
        <v>56</v>
      </c>
      <c r="B65" s="17" t="s">
        <v>2774</v>
      </c>
      <c r="C65" s="16">
        <v>2006</v>
      </c>
      <c r="D65" s="20" t="s">
        <v>237</v>
      </c>
      <c r="E65" s="16">
        <f>VLOOKUP(A65&amp;D65,CountyLU!$A$2:$J$3110,10,FALSE)</f>
        <v>36103</v>
      </c>
      <c r="F65" s="20">
        <v>4</v>
      </c>
      <c r="G65" s="18"/>
      <c r="H65" s="18"/>
      <c r="I65" s="16" t="s">
        <v>2796</v>
      </c>
    </row>
    <row r="66" spans="1:9" x14ac:dyDescent="0.25">
      <c r="A66" s="17" t="s">
        <v>56</v>
      </c>
      <c r="B66" s="17" t="s">
        <v>2774</v>
      </c>
      <c r="C66" s="16">
        <v>2006</v>
      </c>
      <c r="D66" s="20" t="s">
        <v>237</v>
      </c>
      <c r="E66" s="16">
        <f>VLOOKUP(A66&amp;D66,CountyLU!$A$2:$J$3110,10,FALSE)</f>
        <v>36103</v>
      </c>
      <c r="F66" s="16" t="s">
        <v>2830</v>
      </c>
      <c r="G66" s="19"/>
      <c r="H66" s="19"/>
      <c r="I66" s="16" t="s">
        <v>2796</v>
      </c>
    </row>
    <row r="67" spans="1:9" x14ac:dyDescent="0.25">
      <c r="A67" s="17" t="s">
        <v>56</v>
      </c>
      <c r="B67" s="17" t="s">
        <v>2775</v>
      </c>
      <c r="C67" s="16">
        <v>2006</v>
      </c>
      <c r="D67" s="20" t="s">
        <v>237</v>
      </c>
      <c r="E67" s="16">
        <f>VLOOKUP(A67&amp;D67,CountyLU!$A$2:$J$3110,10,FALSE)</f>
        <v>36103</v>
      </c>
      <c r="F67" s="20">
        <v>4.3</v>
      </c>
      <c r="G67" s="18"/>
      <c r="H67" s="18"/>
      <c r="I67" s="16" t="s">
        <v>2796</v>
      </c>
    </row>
    <row r="68" spans="1:9" x14ac:dyDescent="0.25">
      <c r="A68" s="17" t="s">
        <v>56</v>
      </c>
      <c r="B68" s="17" t="s">
        <v>2776</v>
      </c>
      <c r="C68" s="16">
        <v>2006</v>
      </c>
      <c r="D68" s="20" t="s">
        <v>2841</v>
      </c>
      <c r="E68" s="16" t="e">
        <f>VLOOKUP(A68&amp;D68,CountyLU!$A$2:$J$3110,10,FALSE)</f>
        <v>#N/A</v>
      </c>
      <c r="F68" s="20">
        <v>2.4</v>
      </c>
      <c r="G68" s="18" t="s">
        <v>2425</v>
      </c>
      <c r="H68" s="18" t="s">
        <v>2468</v>
      </c>
      <c r="I68" s="16" t="s">
        <v>2796</v>
      </c>
    </row>
    <row r="69" spans="1:9" x14ac:dyDescent="0.25">
      <c r="A69" s="17" t="s">
        <v>56</v>
      </c>
      <c r="B69" s="17" t="s">
        <v>2777</v>
      </c>
      <c r="C69" s="16">
        <v>2006</v>
      </c>
      <c r="D69" s="20" t="s">
        <v>238</v>
      </c>
      <c r="E69" s="16">
        <f>VLOOKUP(A69&amp;D69,CountyLU!$A$2:$J$3110,10,FALSE)</f>
        <v>36059</v>
      </c>
      <c r="F69" s="16" t="s">
        <v>2831</v>
      </c>
      <c r="G69" s="18"/>
      <c r="H69" s="18"/>
      <c r="I69" s="16" t="s">
        <v>2796</v>
      </c>
    </row>
    <row r="70" spans="1:9" x14ac:dyDescent="0.25">
      <c r="A70" s="17" t="s">
        <v>56</v>
      </c>
      <c r="B70" s="17" t="s">
        <v>2778</v>
      </c>
      <c r="C70" s="16">
        <v>2006</v>
      </c>
      <c r="D70" s="20" t="s">
        <v>237</v>
      </c>
      <c r="E70" s="16">
        <f>VLOOKUP(A70&amp;D70,CountyLU!$A$2:$J$3110,10,FALSE)</f>
        <v>36103</v>
      </c>
      <c r="F70" s="16" t="s">
        <v>2832</v>
      </c>
      <c r="G70" s="18"/>
      <c r="H70" s="18"/>
      <c r="I70" s="16" t="s">
        <v>2796</v>
      </c>
    </row>
    <row r="71" spans="1:9" x14ac:dyDescent="0.25">
      <c r="A71" s="17" t="s">
        <v>56</v>
      </c>
      <c r="B71" s="17" t="s">
        <v>2779</v>
      </c>
      <c r="C71" s="16">
        <v>2006</v>
      </c>
      <c r="D71" s="20" t="s">
        <v>1565</v>
      </c>
      <c r="E71" s="16">
        <f>VLOOKUP(A71&amp;D71,CountyLU!$A$2:$J$3110,10,FALSE)</f>
        <v>36005</v>
      </c>
      <c r="F71" s="16">
        <v>1.1000000000000001</v>
      </c>
      <c r="G71" s="18" t="s">
        <v>2425</v>
      </c>
      <c r="H71" s="18" t="s">
        <v>2468</v>
      </c>
      <c r="I71" s="16" t="s">
        <v>2796</v>
      </c>
    </row>
    <row r="72" spans="1:9" x14ac:dyDescent="0.25">
      <c r="A72" s="17" t="s">
        <v>56</v>
      </c>
      <c r="B72" s="17" t="s">
        <v>2780</v>
      </c>
      <c r="C72" s="16">
        <v>2006</v>
      </c>
      <c r="D72" s="20" t="s">
        <v>2841</v>
      </c>
      <c r="E72" s="16" t="e">
        <f>VLOOKUP(A72&amp;D72,CountyLU!$A$2:$J$3110,10,FALSE)</f>
        <v>#N/A</v>
      </c>
      <c r="F72" s="16" t="s">
        <v>2833</v>
      </c>
      <c r="G72" s="18"/>
      <c r="H72" s="18"/>
      <c r="I72" s="16" t="s">
        <v>2796</v>
      </c>
    </row>
    <row r="73" spans="1:9" x14ac:dyDescent="0.25">
      <c r="A73" s="17" t="s">
        <v>56</v>
      </c>
      <c r="B73" s="17" t="s">
        <v>2780</v>
      </c>
      <c r="C73" s="16">
        <v>2006</v>
      </c>
      <c r="D73" s="20" t="s">
        <v>2841</v>
      </c>
      <c r="E73" s="16" t="e">
        <f>VLOOKUP(A73&amp;D73,CountyLU!$A$2:$J$3110,10,FALSE)</f>
        <v>#N/A</v>
      </c>
      <c r="F73" s="20" t="s">
        <v>2834</v>
      </c>
      <c r="G73" s="18" t="s">
        <v>2425</v>
      </c>
      <c r="H73" s="18"/>
      <c r="I73" s="16" t="s">
        <v>2796</v>
      </c>
    </row>
    <row r="74" spans="1:9" x14ac:dyDescent="0.25">
      <c r="A74" s="17" t="s">
        <v>56</v>
      </c>
      <c r="B74" s="17" t="s">
        <v>2781</v>
      </c>
      <c r="C74" s="16">
        <v>2006</v>
      </c>
      <c r="D74" s="20" t="s">
        <v>237</v>
      </c>
      <c r="E74" s="16">
        <f>VLOOKUP(A74&amp;D74,CountyLU!$A$2:$J$3110,10,FALSE)</f>
        <v>36103</v>
      </c>
      <c r="F74" s="20" t="s">
        <v>2835</v>
      </c>
      <c r="G74" s="18"/>
      <c r="H74" s="18"/>
      <c r="I74" s="16" t="s">
        <v>2796</v>
      </c>
    </row>
    <row r="75" spans="1:9" x14ac:dyDescent="0.25">
      <c r="A75" s="17" t="s">
        <v>56</v>
      </c>
      <c r="B75" s="17" t="s">
        <v>2782</v>
      </c>
      <c r="C75" s="16">
        <v>2006</v>
      </c>
      <c r="D75" s="20" t="s">
        <v>237</v>
      </c>
      <c r="E75" s="16">
        <f>VLOOKUP(A75&amp;D75,CountyLU!$A$2:$J$3110,10,FALSE)</f>
        <v>36103</v>
      </c>
      <c r="F75" s="16">
        <v>3</v>
      </c>
      <c r="G75" s="18" t="s">
        <v>2425</v>
      </c>
      <c r="H75" s="18" t="s">
        <v>2468</v>
      </c>
      <c r="I75" s="16" t="s">
        <v>2796</v>
      </c>
    </row>
    <row r="76" spans="1:9" x14ac:dyDescent="0.25">
      <c r="A76" s="17" t="s">
        <v>56</v>
      </c>
      <c r="B76" s="17" t="s">
        <v>2783</v>
      </c>
      <c r="C76" s="16">
        <v>2006</v>
      </c>
      <c r="D76" s="20" t="s">
        <v>237</v>
      </c>
      <c r="E76" s="16">
        <f>VLOOKUP(A76&amp;D76,CountyLU!$A$2:$J$3110,10,FALSE)</f>
        <v>36103</v>
      </c>
      <c r="F76" s="20" t="s">
        <v>2836</v>
      </c>
      <c r="G76" s="18" t="s">
        <v>2794</v>
      </c>
      <c r="H76" s="18"/>
      <c r="I76" s="16" t="s">
        <v>2796</v>
      </c>
    </row>
    <row r="77" spans="1:9" x14ac:dyDescent="0.25">
      <c r="A77" s="17" t="s">
        <v>56</v>
      </c>
      <c r="B77" s="17" t="s">
        <v>2784</v>
      </c>
      <c r="C77" s="16">
        <v>2006</v>
      </c>
      <c r="D77" s="20" t="s">
        <v>237</v>
      </c>
      <c r="E77" s="16">
        <f>VLOOKUP(A77&amp;D77,CountyLU!$A$2:$J$3110,10,FALSE)</f>
        <v>36103</v>
      </c>
      <c r="F77" s="20" t="s">
        <v>2837</v>
      </c>
      <c r="G77" s="18"/>
      <c r="H77" s="18"/>
      <c r="I77" s="16" t="s">
        <v>2796</v>
      </c>
    </row>
    <row r="78" spans="1:9" x14ac:dyDescent="0.25">
      <c r="A78" s="17" t="s">
        <v>56</v>
      </c>
      <c r="B78" s="17" t="s">
        <v>2784</v>
      </c>
      <c r="C78" s="16">
        <v>2006</v>
      </c>
      <c r="D78" s="20" t="s">
        <v>237</v>
      </c>
      <c r="E78" s="16">
        <f>VLOOKUP(A78&amp;D78,CountyLU!$A$2:$J$3110,10,FALSE)</f>
        <v>36103</v>
      </c>
      <c r="F78" s="20" t="s">
        <v>2838</v>
      </c>
      <c r="G78" s="18"/>
      <c r="H78" s="18"/>
      <c r="I78" s="16" t="s">
        <v>2796</v>
      </c>
    </row>
    <row r="79" spans="1:9" x14ac:dyDescent="0.25">
      <c r="A79" s="17" t="s">
        <v>66</v>
      </c>
      <c r="B79" s="17" t="s">
        <v>2785</v>
      </c>
      <c r="C79" s="16">
        <v>2006</v>
      </c>
      <c r="D79" s="20" t="s">
        <v>2191</v>
      </c>
      <c r="E79" s="16">
        <f>VLOOKUP(A79&amp;D79,CountyLU!$A$2:$J$3110,10,FALSE)</f>
        <v>51101</v>
      </c>
      <c r="F79" s="16">
        <v>0.27</v>
      </c>
      <c r="G79" s="18"/>
      <c r="H79" s="18" t="s">
        <v>2518</v>
      </c>
      <c r="I79" s="16" t="s">
        <v>2796</v>
      </c>
    </row>
    <row r="80" spans="1:9" x14ac:dyDescent="0.25">
      <c r="A80" s="17" t="s">
        <v>66</v>
      </c>
      <c r="B80" s="17" t="s">
        <v>2786</v>
      </c>
      <c r="C80" s="16">
        <v>2006</v>
      </c>
      <c r="D80" s="20" t="s">
        <v>1619</v>
      </c>
      <c r="E80" s="16">
        <f>VLOOKUP(A80&amp;D80,CountyLU!$A$2:$J$3110,10,FALSE)</f>
        <v>51131</v>
      </c>
      <c r="F80" s="16">
        <v>12.7</v>
      </c>
      <c r="G80" s="19" t="s">
        <v>2425</v>
      </c>
      <c r="H80" s="19"/>
      <c r="I80" s="16" t="s">
        <v>2796</v>
      </c>
    </row>
    <row r="81" spans="1:9" x14ac:dyDescent="0.25">
      <c r="A81" s="17" t="s">
        <v>66</v>
      </c>
      <c r="B81" s="17" t="s">
        <v>2787</v>
      </c>
      <c r="C81" s="16">
        <v>2006</v>
      </c>
      <c r="D81" s="20" t="s">
        <v>1619</v>
      </c>
      <c r="E81" s="16">
        <f>VLOOKUP(A81&amp;D81,CountyLU!$A$2:$J$3110,10,FALSE)</f>
        <v>51131</v>
      </c>
      <c r="F81" s="20" t="s">
        <v>2839</v>
      </c>
      <c r="G81" s="18"/>
      <c r="H81" s="18" t="s">
        <v>2468</v>
      </c>
      <c r="I81" s="16" t="s">
        <v>2796</v>
      </c>
    </row>
    <row r="82" spans="1:9" x14ac:dyDescent="0.25">
      <c r="A82" s="17" t="s">
        <v>66</v>
      </c>
      <c r="B82" s="17" t="s">
        <v>2788</v>
      </c>
      <c r="C82" s="16">
        <v>2006</v>
      </c>
      <c r="D82" s="20" t="s">
        <v>297</v>
      </c>
      <c r="E82" s="16">
        <f>VLOOKUP(A82&amp;D82,CountyLU!$A$2:$J$3110,10,FALSE)</f>
        <v>51001</v>
      </c>
      <c r="F82" s="20" t="s">
        <v>2840</v>
      </c>
      <c r="G82" s="19" t="s">
        <v>2425</v>
      </c>
      <c r="H82" s="19"/>
      <c r="I82" s="16" t="s">
        <v>2796</v>
      </c>
    </row>
    <row r="83" spans="1:9" x14ac:dyDescent="0.25">
      <c r="A83" s="17" t="s">
        <v>66</v>
      </c>
      <c r="B83" s="17" t="s">
        <v>2789</v>
      </c>
      <c r="C83" s="16">
        <v>2006</v>
      </c>
      <c r="D83" s="20" t="s">
        <v>2190</v>
      </c>
      <c r="E83" s="16">
        <f>VLOOKUP(A83&amp;D83,CountyLU!$A$2:$J$3110,10,FALSE)</f>
        <v>51097</v>
      </c>
      <c r="F83" s="16">
        <v>0.12</v>
      </c>
      <c r="G83" s="18"/>
      <c r="H83" s="18" t="s">
        <v>2518</v>
      </c>
      <c r="I83" s="16" t="s">
        <v>2796</v>
      </c>
    </row>
  </sheetData>
  <pageMargins left="0.7" right="0.7" top="0.75" bottom="0.75" header="0.3" footer="0.3"/>
  <pageSetup orientation="portrait"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21830-84BF-4F8F-A116-F43DE557DF4A}">
  <dimension ref="A1:AE38"/>
  <sheetViews>
    <sheetView workbookViewId="0">
      <selection activeCell="N25" sqref="N25"/>
    </sheetView>
  </sheetViews>
  <sheetFormatPr defaultColWidth="8.85546875" defaultRowHeight="15" x14ac:dyDescent="0.25"/>
  <cols>
    <col min="4" max="5" width="9.28515625" bestFit="1" customWidth="1"/>
    <col min="6" max="7" width="9.7109375" bestFit="1" customWidth="1"/>
    <col min="8" max="8" width="9.28515625" bestFit="1" customWidth="1"/>
    <col min="9" max="9" width="35.140625" bestFit="1" customWidth="1"/>
  </cols>
  <sheetData>
    <row r="1" spans="1:31" ht="45" x14ac:dyDescent="0.25">
      <c r="A1" s="1" t="s">
        <v>2867</v>
      </c>
      <c r="B1" s="28" t="s">
        <v>2868</v>
      </c>
      <c r="C1" s="28" t="s">
        <v>29</v>
      </c>
      <c r="D1" s="28" t="s">
        <v>2869</v>
      </c>
      <c r="E1" s="28" t="s">
        <v>2870</v>
      </c>
      <c r="F1" s="28" t="s">
        <v>2871</v>
      </c>
      <c r="G1" s="28" t="s">
        <v>2872</v>
      </c>
      <c r="H1" s="28" t="s">
        <v>2873</v>
      </c>
      <c r="I1" s="28" t="s">
        <v>57</v>
      </c>
      <c r="J1" s="28" t="s">
        <v>196</v>
      </c>
      <c r="K1" s="28" t="s">
        <v>2874</v>
      </c>
    </row>
    <row r="2" spans="1:31" x14ac:dyDescent="0.25">
      <c r="A2">
        <v>1</v>
      </c>
      <c r="B2" t="s">
        <v>2875</v>
      </c>
      <c r="C2" t="s">
        <v>129</v>
      </c>
      <c r="D2">
        <v>8</v>
      </c>
      <c r="E2">
        <v>9413450</v>
      </c>
      <c r="F2" s="29">
        <v>38989</v>
      </c>
      <c r="G2" s="29">
        <v>43361</v>
      </c>
      <c r="H2">
        <v>11.97</v>
      </c>
      <c r="I2" t="s">
        <v>2876</v>
      </c>
      <c r="J2" s="26">
        <v>6053</v>
      </c>
      <c r="K2">
        <f t="shared" ref="K2:K12" si="0">AVERAGE(L2:AE2)</f>
        <v>1.4128750000000001</v>
      </c>
      <c r="L2">
        <v>1.6950000000000001</v>
      </c>
      <c r="M2">
        <v>0.86599999999999999</v>
      </c>
      <c r="N2">
        <v>1.617</v>
      </c>
      <c r="O2">
        <v>1.1160000000000001</v>
      </c>
      <c r="P2">
        <v>0.68100000000000005</v>
      </c>
      <c r="Q2">
        <v>1.694</v>
      </c>
      <c r="R2">
        <v>2.0630000000000002</v>
      </c>
      <c r="S2">
        <v>1.571</v>
      </c>
    </row>
    <row r="3" spans="1:31" x14ac:dyDescent="0.25">
      <c r="A3">
        <v>1</v>
      </c>
      <c r="B3" t="s">
        <v>2877</v>
      </c>
      <c r="C3" t="s">
        <v>77</v>
      </c>
      <c r="D3">
        <v>14</v>
      </c>
      <c r="E3">
        <v>8557380</v>
      </c>
      <c r="F3" s="29">
        <v>38160</v>
      </c>
      <c r="G3" s="29">
        <v>42605</v>
      </c>
      <c r="H3">
        <v>12.17</v>
      </c>
      <c r="I3" t="s">
        <v>2878</v>
      </c>
      <c r="J3" s="26">
        <v>10003</v>
      </c>
      <c r="K3">
        <f t="shared" si="0"/>
        <v>7.3258999999999999</v>
      </c>
      <c r="L3">
        <v>-2.9940000000000002</v>
      </c>
      <c r="M3">
        <v>10.363</v>
      </c>
      <c r="N3">
        <v>6.0439999999999996</v>
      </c>
      <c r="O3">
        <v>8.0890000000000004</v>
      </c>
      <c r="P3">
        <v>4.8819999999999997</v>
      </c>
      <c r="Q3">
        <v>10.984</v>
      </c>
      <c r="R3">
        <v>2.7679999999999998</v>
      </c>
      <c r="S3">
        <v>5.6509999999999998</v>
      </c>
      <c r="T3">
        <v>5.29</v>
      </c>
      <c r="U3">
        <v>22.181999999999999</v>
      </c>
    </row>
    <row r="4" spans="1:31" x14ac:dyDescent="0.25">
      <c r="A4">
        <v>1</v>
      </c>
      <c r="B4" t="s">
        <v>2879</v>
      </c>
      <c r="C4" t="s">
        <v>127</v>
      </c>
      <c r="D4">
        <v>21</v>
      </c>
      <c r="E4">
        <v>8728690</v>
      </c>
      <c r="F4" s="29">
        <v>41187</v>
      </c>
      <c r="G4" s="29">
        <v>43222</v>
      </c>
      <c r="H4">
        <v>5.57</v>
      </c>
      <c r="I4" s="30" t="s">
        <v>2880</v>
      </c>
      <c r="J4" s="26">
        <v>12037</v>
      </c>
      <c r="K4">
        <f t="shared" si="0"/>
        <v>2.0877499999999998</v>
      </c>
      <c r="L4">
        <v>1.208</v>
      </c>
      <c r="M4">
        <v>3.5939999999999999</v>
      </c>
      <c r="N4">
        <v>0.20100000000000001</v>
      </c>
      <c r="O4">
        <v>3.6869999999999998</v>
      </c>
      <c r="P4">
        <v>5.5609999999999999</v>
      </c>
      <c r="Q4">
        <v>0.22500000000000001</v>
      </c>
      <c r="R4">
        <v>-7.0999999999999994E-2</v>
      </c>
      <c r="S4">
        <v>2.7909999999999999</v>
      </c>
      <c r="T4">
        <v>0.85399999999999998</v>
      </c>
      <c r="U4">
        <v>6.3360000000000003</v>
      </c>
      <c r="V4">
        <v>5.3659999999999997</v>
      </c>
      <c r="W4">
        <v>6.8620000000000001</v>
      </c>
      <c r="X4">
        <v>3.2770000000000001</v>
      </c>
      <c r="Y4">
        <v>-0.60799999999999998</v>
      </c>
      <c r="Z4">
        <v>-13.08</v>
      </c>
      <c r="AA4">
        <v>10.773</v>
      </c>
      <c r="AB4">
        <v>4.4400000000000004</v>
      </c>
      <c r="AC4">
        <v>-2.3250000000000002</v>
      </c>
      <c r="AD4">
        <v>0.67400000000000004</v>
      </c>
      <c r="AE4">
        <v>1.99</v>
      </c>
    </row>
    <row r="5" spans="1:31" x14ac:dyDescent="0.25">
      <c r="A5">
        <v>1</v>
      </c>
      <c r="B5" t="s">
        <v>2881</v>
      </c>
      <c r="C5" t="s">
        <v>127</v>
      </c>
      <c r="D5">
        <v>18</v>
      </c>
      <c r="E5">
        <v>8720218</v>
      </c>
      <c r="F5" s="29">
        <v>41452</v>
      </c>
      <c r="G5" s="29">
        <v>43759</v>
      </c>
      <c r="H5">
        <v>6.32</v>
      </c>
      <c r="I5" s="30" t="s">
        <v>2882</v>
      </c>
      <c r="J5" s="26">
        <v>12109</v>
      </c>
      <c r="K5">
        <f t="shared" si="0"/>
        <v>2.9381111111111107</v>
      </c>
      <c r="L5">
        <v>2.8239999999999998</v>
      </c>
      <c r="M5">
        <v>4.7320000000000002</v>
      </c>
      <c r="N5">
        <v>-2.1640000000000001</v>
      </c>
      <c r="O5">
        <v>-0.13300000000000001</v>
      </c>
      <c r="P5">
        <v>0.52800000000000002</v>
      </c>
      <c r="Q5">
        <v>1.2150000000000001</v>
      </c>
      <c r="R5">
        <v>4.5270000000000001</v>
      </c>
      <c r="S5">
        <v>1.4610000000000001</v>
      </c>
      <c r="T5">
        <v>10.388999999999999</v>
      </c>
      <c r="U5">
        <v>14.18</v>
      </c>
      <c r="V5">
        <v>1.1160000000000001</v>
      </c>
      <c r="W5">
        <v>10.055</v>
      </c>
      <c r="X5">
        <v>2.9489999999999998</v>
      </c>
      <c r="Y5">
        <v>-0.96499999999999997</v>
      </c>
      <c r="Z5">
        <v>4.7990000000000004</v>
      </c>
      <c r="AA5">
        <v>1.071</v>
      </c>
      <c r="AB5">
        <v>-1.159</v>
      </c>
      <c r="AC5">
        <v>-2.5390000000000001</v>
      </c>
    </row>
    <row r="6" spans="1:31" x14ac:dyDescent="0.25">
      <c r="A6">
        <v>1</v>
      </c>
      <c r="B6" t="s">
        <v>2883</v>
      </c>
      <c r="C6" t="s">
        <v>150</v>
      </c>
      <c r="D6">
        <v>2</v>
      </c>
      <c r="E6">
        <v>8418150</v>
      </c>
      <c r="F6" s="29">
        <v>40780</v>
      </c>
      <c r="G6" s="29">
        <v>43389</v>
      </c>
      <c r="H6">
        <v>7.14</v>
      </c>
      <c r="I6" s="30" t="s">
        <v>2884</v>
      </c>
      <c r="J6" s="27">
        <v>23031</v>
      </c>
      <c r="K6">
        <f t="shared" si="0"/>
        <v>4.8645000000000005</v>
      </c>
      <c r="L6">
        <v>2.8450000000000002</v>
      </c>
      <c r="M6">
        <v>6.8840000000000003</v>
      </c>
    </row>
    <row r="7" spans="1:31" x14ac:dyDescent="0.25">
      <c r="A7">
        <v>1</v>
      </c>
      <c r="B7" t="s">
        <v>2885</v>
      </c>
      <c r="C7" t="s">
        <v>138</v>
      </c>
      <c r="D7">
        <v>11</v>
      </c>
      <c r="E7">
        <v>8447930</v>
      </c>
      <c r="F7" s="29">
        <v>41450</v>
      </c>
      <c r="G7" s="29">
        <v>43286</v>
      </c>
      <c r="H7">
        <v>5.03</v>
      </c>
      <c r="I7" s="30" t="s">
        <v>2886</v>
      </c>
      <c r="J7" s="27">
        <v>25001</v>
      </c>
      <c r="K7">
        <f t="shared" si="0"/>
        <v>2.5271999999999997</v>
      </c>
      <c r="L7">
        <v>1.444</v>
      </c>
      <c r="M7">
        <v>3.169</v>
      </c>
      <c r="N7">
        <v>2.5659999999999998</v>
      </c>
      <c r="O7">
        <v>3.9460000000000002</v>
      </c>
      <c r="P7">
        <v>2.4420000000000002</v>
      </c>
      <c r="Q7">
        <v>3.6459999999999999</v>
      </c>
      <c r="R7">
        <v>2.4220000000000002</v>
      </c>
      <c r="S7">
        <v>2.423</v>
      </c>
      <c r="T7">
        <v>0.93500000000000005</v>
      </c>
      <c r="U7">
        <v>2.2789999999999999</v>
      </c>
    </row>
    <row r="8" spans="1:31" x14ac:dyDescent="0.25">
      <c r="A8">
        <v>1</v>
      </c>
      <c r="B8" t="s">
        <v>2887</v>
      </c>
      <c r="C8" t="s">
        <v>139</v>
      </c>
      <c r="D8">
        <v>15</v>
      </c>
      <c r="E8">
        <v>8735180</v>
      </c>
      <c r="F8" s="29">
        <v>40967</v>
      </c>
      <c r="G8" s="29">
        <v>42697</v>
      </c>
      <c r="H8">
        <v>4.7300000000000004</v>
      </c>
      <c r="I8" s="30" t="s">
        <v>2888</v>
      </c>
      <c r="J8" s="27">
        <v>28059</v>
      </c>
      <c r="K8">
        <f t="shared" si="0"/>
        <v>3.5440666666666667</v>
      </c>
      <c r="L8">
        <v>3.6269999999999998</v>
      </c>
      <c r="M8">
        <v>4.8879999999999999</v>
      </c>
      <c r="N8">
        <v>4.3029999999999999</v>
      </c>
      <c r="O8">
        <v>0.27</v>
      </c>
      <c r="P8">
        <v>0.69899999999999995</v>
      </c>
      <c r="Q8">
        <v>0.66300000000000003</v>
      </c>
      <c r="R8">
        <v>2.8079999999999998</v>
      </c>
      <c r="S8">
        <v>3.03</v>
      </c>
      <c r="T8">
        <v>1.5469999999999999</v>
      </c>
      <c r="U8">
        <v>6.2640000000000002</v>
      </c>
      <c r="V8">
        <v>3.9980000000000002</v>
      </c>
      <c r="W8">
        <v>6.08</v>
      </c>
      <c r="X8">
        <v>6.7859999999999996</v>
      </c>
      <c r="Y8">
        <v>4.0389999999999997</v>
      </c>
      <c r="Z8">
        <v>4.1589999999999998</v>
      </c>
    </row>
    <row r="9" spans="1:31" x14ac:dyDescent="0.25">
      <c r="A9">
        <v>1</v>
      </c>
      <c r="B9" t="s">
        <v>2889</v>
      </c>
      <c r="C9" t="s">
        <v>128</v>
      </c>
      <c r="D9">
        <v>9</v>
      </c>
      <c r="E9">
        <v>8443970</v>
      </c>
      <c r="F9" s="29">
        <v>40766</v>
      </c>
      <c r="G9" s="29">
        <v>43074</v>
      </c>
      <c r="H9">
        <v>6.32</v>
      </c>
      <c r="I9" s="30" t="s">
        <v>2890</v>
      </c>
      <c r="J9" s="26">
        <v>33015</v>
      </c>
      <c r="K9">
        <f t="shared" si="0"/>
        <v>1.7237142857142853</v>
      </c>
      <c r="L9">
        <v>2.028</v>
      </c>
      <c r="M9">
        <v>1.5529999999999999</v>
      </c>
      <c r="N9">
        <v>2.2029999999999998</v>
      </c>
      <c r="O9">
        <v>2.5609999999999999</v>
      </c>
      <c r="P9">
        <v>1.3049999999999999</v>
      </c>
      <c r="Q9">
        <v>1.1619999999999999</v>
      </c>
      <c r="R9">
        <v>1.254</v>
      </c>
    </row>
    <row r="10" spans="1:31" x14ac:dyDescent="0.25">
      <c r="A10">
        <v>1</v>
      </c>
      <c r="B10" t="s">
        <v>2891</v>
      </c>
      <c r="C10" t="s">
        <v>194</v>
      </c>
      <c r="D10">
        <v>12</v>
      </c>
      <c r="E10">
        <v>8452660</v>
      </c>
      <c r="F10" s="29">
        <v>41192</v>
      </c>
      <c r="G10" s="29">
        <v>43390</v>
      </c>
      <c r="H10">
        <v>6.02</v>
      </c>
      <c r="I10" t="s">
        <v>2892</v>
      </c>
      <c r="J10" s="26">
        <v>44005</v>
      </c>
      <c r="K10">
        <f t="shared" si="0"/>
        <v>1.8396666666666668</v>
      </c>
      <c r="L10">
        <v>2.2229999999999999</v>
      </c>
      <c r="M10">
        <v>5.1280000000000001</v>
      </c>
      <c r="N10">
        <v>2.1070000000000002</v>
      </c>
      <c r="O10">
        <v>2.044</v>
      </c>
      <c r="P10">
        <v>1.381</v>
      </c>
      <c r="Q10">
        <v>0.313</v>
      </c>
      <c r="R10">
        <v>0.96199999999999997</v>
      </c>
      <c r="S10">
        <v>0.22800000000000001</v>
      </c>
      <c r="T10">
        <v>1.5</v>
      </c>
      <c r="U10">
        <v>2.2679999999999998</v>
      </c>
      <c r="V10">
        <v>2.4550000000000001</v>
      </c>
      <c r="W10">
        <v>1.4670000000000001</v>
      </c>
    </row>
    <row r="11" spans="1:31" x14ac:dyDescent="0.25">
      <c r="A11">
        <v>1</v>
      </c>
      <c r="B11" t="s">
        <v>2893</v>
      </c>
      <c r="C11" t="s">
        <v>61</v>
      </c>
      <c r="D11">
        <v>15</v>
      </c>
      <c r="E11">
        <v>8774770</v>
      </c>
      <c r="F11" s="29">
        <v>41507</v>
      </c>
      <c r="G11" s="29">
        <v>43587</v>
      </c>
      <c r="H11">
        <v>5.7</v>
      </c>
      <c r="I11" t="s">
        <v>2894</v>
      </c>
      <c r="J11" s="26">
        <v>48007</v>
      </c>
      <c r="K11">
        <f t="shared" si="0"/>
        <v>9.6178888888888903</v>
      </c>
      <c r="L11">
        <v>4.8230000000000004</v>
      </c>
      <c r="M11">
        <v>1.9019999999999999</v>
      </c>
      <c r="N11">
        <v>5.9269999999999996</v>
      </c>
      <c r="O11">
        <v>22.443000000000001</v>
      </c>
      <c r="P11">
        <v>19.7</v>
      </c>
      <c r="Q11">
        <v>19.733000000000001</v>
      </c>
      <c r="R11">
        <v>47.014000000000003</v>
      </c>
      <c r="S11">
        <v>-23.963999999999999</v>
      </c>
      <c r="T11">
        <v>-11.016999999999999</v>
      </c>
    </row>
    <row r="12" spans="1:31" x14ac:dyDescent="0.25">
      <c r="A12">
        <v>1</v>
      </c>
      <c r="B12" t="s">
        <v>2895</v>
      </c>
      <c r="C12" t="s">
        <v>130</v>
      </c>
      <c r="D12">
        <v>14</v>
      </c>
      <c r="E12">
        <v>9449880</v>
      </c>
      <c r="F12" s="29">
        <v>37486</v>
      </c>
      <c r="G12" s="29">
        <v>42911</v>
      </c>
      <c r="H12">
        <v>14.85</v>
      </c>
      <c r="I12" s="30" t="s">
        <v>2896</v>
      </c>
      <c r="J12" s="27">
        <v>53057</v>
      </c>
      <c r="K12">
        <f t="shared" si="0"/>
        <v>-2.0518461538461539</v>
      </c>
      <c r="L12">
        <v>-2.7519999999999998</v>
      </c>
      <c r="M12">
        <v>-4.125</v>
      </c>
      <c r="N12">
        <v>-1.9610000000000001</v>
      </c>
      <c r="O12">
        <v>-0.93400000000000005</v>
      </c>
      <c r="P12">
        <v>-3.6739999999999999</v>
      </c>
      <c r="Q12">
        <v>2.5999999999999999E-2</v>
      </c>
      <c r="R12">
        <v>-2.6259999999999999</v>
      </c>
      <c r="S12">
        <v>-2.5379999999999998</v>
      </c>
      <c r="T12">
        <v>-3.4340000000000002</v>
      </c>
      <c r="U12">
        <v>-0.111</v>
      </c>
      <c r="V12">
        <v>-3.996</v>
      </c>
      <c r="W12">
        <v>-1.4510000000000001</v>
      </c>
      <c r="X12">
        <v>0.90200000000000002</v>
      </c>
    </row>
    <row r="13" spans="1:31" x14ac:dyDescent="0.25">
      <c r="A13" s="31">
        <v>0</v>
      </c>
      <c r="B13" s="31" t="s">
        <v>2897</v>
      </c>
      <c r="C13" s="31" t="s">
        <v>83</v>
      </c>
      <c r="D13" s="31">
        <v>12</v>
      </c>
      <c r="E13" s="31">
        <v>8735180</v>
      </c>
      <c r="F13" s="32">
        <v>42011</v>
      </c>
      <c r="G13" s="32">
        <v>43487</v>
      </c>
      <c r="H13" s="31">
        <v>4.04</v>
      </c>
      <c r="I13" s="33" t="s">
        <v>2898</v>
      </c>
      <c r="J13" s="34" t="s">
        <v>2899</v>
      </c>
      <c r="K13" t="s">
        <v>2900</v>
      </c>
    </row>
    <row r="14" spans="1:31" x14ac:dyDescent="0.25">
      <c r="A14" s="31">
        <v>0</v>
      </c>
      <c r="B14" s="31" t="s">
        <v>2901</v>
      </c>
      <c r="C14" s="31" t="s">
        <v>78</v>
      </c>
      <c r="D14" s="31">
        <v>12</v>
      </c>
      <c r="E14" s="31">
        <v>8577330</v>
      </c>
      <c r="F14" s="32">
        <v>40458</v>
      </c>
      <c r="G14" s="32">
        <v>42487</v>
      </c>
      <c r="H14" s="31">
        <v>5.56</v>
      </c>
      <c r="I14" s="31" t="s">
        <v>2902</v>
      </c>
      <c r="J14" s="34" t="s">
        <v>2899</v>
      </c>
      <c r="K14">
        <f>AVERAGE(L14:AE14)</f>
        <v>2.9297500000000003</v>
      </c>
      <c r="L14">
        <v>4.3520000000000003</v>
      </c>
      <c r="M14">
        <v>13.327</v>
      </c>
      <c r="N14">
        <v>3.5139999999999998</v>
      </c>
      <c r="O14">
        <v>-4.5579999999999998</v>
      </c>
      <c r="P14">
        <v>5.375</v>
      </c>
      <c r="Q14">
        <v>0.72099999999999997</v>
      </c>
      <c r="R14">
        <v>3.2730000000000001</v>
      </c>
      <c r="S14">
        <v>2.6829999999999998</v>
      </c>
      <c r="T14">
        <v>4.1109999999999998</v>
      </c>
      <c r="U14">
        <v>3.3929999999999998</v>
      </c>
      <c r="V14">
        <v>3.3889999999999998</v>
      </c>
      <c r="W14">
        <v>-4.423</v>
      </c>
    </row>
    <row r="15" spans="1:31" x14ac:dyDescent="0.25">
      <c r="A15" s="31">
        <v>0</v>
      </c>
      <c r="B15" s="31" t="s">
        <v>2903</v>
      </c>
      <c r="C15" s="31" t="s">
        <v>66</v>
      </c>
      <c r="D15" s="31">
        <v>10</v>
      </c>
      <c r="E15" s="31">
        <v>8638610</v>
      </c>
      <c r="F15" s="32">
        <v>39853</v>
      </c>
      <c r="G15" s="32">
        <v>43363</v>
      </c>
      <c r="H15" s="31">
        <v>9.61</v>
      </c>
      <c r="I15" s="33" t="s">
        <v>2904</v>
      </c>
      <c r="J15" s="34" t="s">
        <v>2899</v>
      </c>
      <c r="K15">
        <f>AVERAGE(L15:AE15)</f>
        <v>4.1586000000000007</v>
      </c>
      <c r="L15">
        <v>8.2330000000000005</v>
      </c>
      <c r="M15">
        <v>1.6870000000000001</v>
      </c>
      <c r="N15">
        <v>6.4530000000000003</v>
      </c>
      <c r="O15">
        <v>7.6970000000000001</v>
      </c>
      <c r="P15">
        <v>6.4779999999999998</v>
      </c>
      <c r="Q15">
        <v>5.6680000000000001</v>
      </c>
      <c r="R15">
        <v>2.7730000000000001</v>
      </c>
      <c r="S15">
        <v>1.0780000000000001</v>
      </c>
      <c r="T15">
        <v>2.573</v>
      </c>
      <c r="U15">
        <v>-1.054</v>
      </c>
    </row>
    <row r="16" spans="1:31" x14ac:dyDescent="0.25">
      <c r="A16" s="31">
        <v>0</v>
      </c>
      <c r="B16" s="31" t="s">
        <v>2905</v>
      </c>
      <c r="C16" s="31" t="s">
        <v>194</v>
      </c>
      <c r="D16" s="31">
        <v>5</v>
      </c>
      <c r="E16" s="31">
        <v>8452660</v>
      </c>
      <c r="F16" s="32">
        <v>41802</v>
      </c>
      <c r="G16" s="32">
        <v>43262</v>
      </c>
      <c r="H16" s="31">
        <v>4</v>
      </c>
      <c r="I16" s="31" t="s">
        <v>2906</v>
      </c>
      <c r="J16" s="35" t="s">
        <v>2899</v>
      </c>
      <c r="K16" t="s">
        <v>2900</v>
      </c>
    </row>
    <row r="17" spans="1:11" x14ac:dyDescent="0.25">
      <c r="A17" s="31">
        <v>0</v>
      </c>
      <c r="B17" s="31" t="s">
        <v>2907</v>
      </c>
      <c r="C17" s="31" t="s">
        <v>81</v>
      </c>
      <c r="D17" s="31">
        <v>9</v>
      </c>
      <c r="E17" s="31">
        <v>9432780</v>
      </c>
      <c r="F17" s="32">
        <v>40668</v>
      </c>
      <c r="G17" s="32">
        <v>43259</v>
      </c>
      <c r="H17" s="31">
        <v>7.09</v>
      </c>
      <c r="I17" s="31" t="s">
        <v>2906</v>
      </c>
      <c r="J17" t="s">
        <v>2900</v>
      </c>
      <c r="K17" t="s">
        <v>2900</v>
      </c>
    </row>
    <row r="19" spans="1:11" x14ac:dyDescent="0.25">
      <c r="C19" t="s">
        <v>2908</v>
      </c>
    </row>
    <row r="20" spans="1:11" x14ac:dyDescent="0.25">
      <c r="C20" t="s">
        <v>2909</v>
      </c>
      <c r="D20" s="2" t="s">
        <v>2910</v>
      </c>
    </row>
    <row r="23" spans="1:11" x14ac:dyDescent="0.25">
      <c r="B23" t="s">
        <v>2879</v>
      </c>
      <c r="C23" t="s">
        <v>2911</v>
      </c>
    </row>
    <row r="24" spans="1:11" x14ac:dyDescent="0.25">
      <c r="B24" t="s">
        <v>2901</v>
      </c>
      <c r="C24" s="36" t="s">
        <v>2912</v>
      </c>
    </row>
    <row r="25" spans="1:11" x14ac:dyDescent="0.25">
      <c r="B25" t="s">
        <v>2913</v>
      </c>
      <c r="C25" t="s">
        <v>2914</v>
      </c>
    </row>
    <row r="26" spans="1:11" x14ac:dyDescent="0.25">
      <c r="B26" t="s">
        <v>2877</v>
      </c>
      <c r="C26" t="s">
        <v>2915</v>
      </c>
    </row>
    <row r="27" spans="1:11" x14ac:dyDescent="0.25">
      <c r="B27" t="s">
        <v>2875</v>
      </c>
      <c r="C27" t="s">
        <v>2916</v>
      </c>
    </row>
    <row r="28" spans="1:11" x14ac:dyDescent="0.25">
      <c r="B28" t="s">
        <v>2887</v>
      </c>
      <c r="C28" t="s">
        <v>2917</v>
      </c>
    </row>
    <row r="29" spans="1:11" x14ac:dyDescent="0.25">
      <c r="B29" t="s">
        <v>2889</v>
      </c>
      <c r="C29" t="s">
        <v>2918</v>
      </c>
    </row>
    <row r="30" spans="1:11" x14ac:dyDescent="0.25">
      <c r="B30" t="s">
        <v>2881</v>
      </c>
      <c r="C30" t="s">
        <v>2919</v>
      </c>
    </row>
    <row r="31" spans="1:11" x14ac:dyDescent="0.25">
      <c r="B31" t="s">
        <v>2893</v>
      </c>
      <c r="C31" t="s">
        <v>2920</v>
      </c>
    </row>
    <row r="32" spans="1:11" x14ac:dyDescent="0.25">
      <c r="B32" t="s">
        <v>2891</v>
      </c>
      <c r="C32" t="s">
        <v>2921</v>
      </c>
    </row>
    <row r="33" spans="2:3" x14ac:dyDescent="0.25">
      <c r="B33" t="s">
        <v>2905</v>
      </c>
      <c r="C33" t="s">
        <v>2922</v>
      </c>
    </row>
    <row r="34" spans="2:3" x14ac:dyDescent="0.25">
      <c r="B34" t="s">
        <v>2895</v>
      </c>
      <c r="C34" t="s">
        <v>2923</v>
      </c>
    </row>
    <row r="35" spans="2:3" x14ac:dyDescent="0.25">
      <c r="B35" t="s">
        <v>2907</v>
      </c>
      <c r="C35" t="s">
        <v>2924</v>
      </c>
    </row>
    <row r="36" spans="2:3" x14ac:dyDescent="0.25">
      <c r="B36" t="s">
        <v>2883</v>
      </c>
      <c r="C36" t="s">
        <v>2925</v>
      </c>
    </row>
    <row r="37" spans="2:3" x14ac:dyDescent="0.25">
      <c r="B37" t="s">
        <v>2897</v>
      </c>
      <c r="C37" t="s">
        <v>2926</v>
      </c>
    </row>
    <row r="38" spans="2:3" x14ac:dyDescent="0.25">
      <c r="B38" t="s">
        <v>2885</v>
      </c>
      <c r="C38" t="s">
        <v>2927</v>
      </c>
    </row>
  </sheetData>
  <hyperlinks>
    <hyperlink ref="D20" r:id="rId1" xr:uid="{479404EB-0E7B-42EB-82CC-02F467A57E20}"/>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04C9E-E915-4AB5-92B6-DB3AB8AB892F}">
  <dimension ref="A1:I482"/>
  <sheetViews>
    <sheetView topLeftCell="A449" workbookViewId="0">
      <selection activeCell="A2" sqref="A2:A482"/>
    </sheetView>
  </sheetViews>
  <sheetFormatPr defaultColWidth="8.85546875" defaultRowHeight="15" x14ac:dyDescent="0.25"/>
  <sheetData>
    <row r="1" spans="1:9" x14ac:dyDescent="0.25">
      <c r="A1" t="s">
        <v>2942</v>
      </c>
      <c r="B1" t="s">
        <v>2943</v>
      </c>
      <c r="C1" t="s">
        <v>2944</v>
      </c>
      <c r="D1" t="s">
        <v>2945</v>
      </c>
      <c r="E1" t="s">
        <v>2946</v>
      </c>
      <c r="F1" t="s">
        <v>2947</v>
      </c>
      <c r="G1" t="s">
        <v>2948</v>
      </c>
      <c r="H1" t="s">
        <v>2949</v>
      </c>
      <c r="I1" t="s">
        <v>196</v>
      </c>
    </row>
    <row r="2" spans="1:9" x14ac:dyDescent="0.25">
      <c r="A2" t="s">
        <v>2950</v>
      </c>
      <c r="B2" t="s">
        <v>2951</v>
      </c>
      <c r="C2" t="s">
        <v>23</v>
      </c>
      <c r="D2" t="s">
        <v>23</v>
      </c>
      <c r="E2">
        <v>31.446000000000002</v>
      </c>
      <c r="F2">
        <v>-81.373999999999995</v>
      </c>
      <c r="G2">
        <v>38</v>
      </c>
      <c r="H2">
        <v>0.26315789499999998</v>
      </c>
      <c r="I2">
        <v>13191</v>
      </c>
    </row>
    <row r="3" spans="1:9" x14ac:dyDescent="0.25">
      <c r="A3" t="s">
        <v>2952</v>
      </c>
      <c r="B3" t="s">
        <v>2951</v>
      </c>
      <c r="C3" t="s">
        <v>23</v>
      </c>
      <c r="D3" t="s">
        <v>23</v>
      </c>
      <c r="E3">
        <v>31.39</v>
      </c>
      <c r="F3">
        <v>-81.290000000000006</v>
      </c>
      <c r="G3">
        <v>38</v>
      </c>
      <c r="H3">
        <v>0.26315789499999998</v>
      </c>
      <c r="I3">
        <v>13191</v>
      </c>
    </row>
    <row r="4" spans="1:9" x14ac:dyDescent="0.25">
      <c r="A4" t="s">
        <v>2953</v>
      </c>
      <c r="B4" t="s">
        <v>2951</v>
      </c>
      <c r="C4" t="s">
        <v>23</v>
      </c>
      <c r="D4" t="s">
        <v>23</v>
      </c>
      <c r="E4">
        <v>31.539000000000001</v>
      </c>
      <c r="F4">
        <v>-81.42</v>
      </c>
      <c r="G4">
        <v>38</v>
      </c>
      <c r="H4">
        <v>0.3</v>
      </c>
      <c r="I4">
        <v>13179</v>
      </c>
    </row>
    <row r="5" spans="1:9" x14ac:dyDescent="0.25">
      <c r="A5" t="s">
        <v>2954</v>
      </c>
      <c r="B5" t="s">
        <v>2955</v>
      </c>
      <c r="C5" t="s">
        <v>23</v>
      </c>
      <c r="D5" t="s">
        <v>23</v>
      </c>
      <c r="E5">
        <v>35.777628</v>
      </c>
      <c r="F5">
        <v>-75.539769000000007</v>
      </c>
      <c r="G5">
        <v>25</v>
      </c>
      <c r="H5">
        <v>0.4</v>
      </c>
      <c r="I5">
        <v>37055</v>
      </c>
    </row>
    <row r="6" spans="1:9" x14ac:dyDescent="0.25">
      <c r="A6" t="s">
        <v>2956</v>
      </c>
      <c r="B6" t="s">
        <v>2955</v>
      </c>
      <c r="C6" t="s">
        <v>23</v>
      </c>
      <c r="D6" t="s">
        <v>23</v>
      </c>
      <c r="E6">
        <v>35.777628</v>
      </c>
      <c r="F6">
        <v>-75.539769000000007</v>
      </c>
      <c r="G6">
        <v>25</v>
      </c>
      <c r="H6">
        <v>0.4</v>
      </c>
      <c r="I6">
        <v>37055</v>
      </c>
    </row>
    <row r="7" spans="1:9" x14ac:dyDescent="0.25">
      <c r="A7" t="s">
        <v>2957</v>
      </c>
      <c r="B7" t="s">
        <v>2951</v>
      </c>
      <c r="C7" t="s">
        <v>23</v>
      </c>
      <c r="D7" t="s">
        <v>23</v>
      </c>
      <c r="E7">
        <v>31.515999999999998</v>
      </c>
      <c r="F7">
        <v>-81.231999999999999</v>
      </c>
      <c r="G7">
        <v>38</v>
      </c>
      <c r="H7">
        <v>0.78947368399999995</v>
      </c>
      <c r="I7">
        <v>13191</v>
      </c>
    </row>
    <row r="8" spans="1:9" x14ac:dyDescent="0.25">
      <c r="A8" t="s">
        <v>2958</v>
      </c>
      <c r="B8" t="s">
        <v>2951</v>
      </c>
      <c r="C8" t="s">
        <v>23</v>
      </c>
      <c r="D8" t="s">
        <v>23</v>
      </c>
      <c r="E8">
        <v>31.446000000000002</v>
      </c>
      <c r="F8">
        <v>-81.373999999999995</v>
      </c>
      <c r="G8">
        <v>38</v>
      </c>
      <c r="H8">
        <v>0.78947368399999995</v>
      </c>
      <c r="I8">
        <v>13191</v>
      </c>
    </row>
    <row r="9" spans="1:9" x14ac:dyDescent="0.25">
      <c r="A9" t="s">
        <v>2959</v>
      </c>
      <c r="B9" t="s">
        <v>2951</v>
      </c>
      <c r="C9" t="s">
        <v>23</v>
      </c>
      <c r="D9" t="s">
        <v>23</v>
      </c>
      <c r="E9">
        <v>31.539000000000001</v>
      </c>
      <c r="F9">
        <v>-81.42</v>
      </c>
      <c r="G9">
        <v>38</v>
      </c>
      <c r="H9">
        <v>0.8</v>
      </c>
      <c r="I9">
        <v>13179</v>
      </c>
    </row>
    <row r="10" spans="1:9" x14ac:dyDescent="0.25">
      <c r="A10" t="s">
        <v>2960</v>
      </c>
      <c r="B10" t="s">
        <v>2961</v>
      </c>
      <c r="C10" t="s">
        <v>23</v>
      </c>
      <c r="D10" t="s">
        <v>23</v>
      </c>
      <c r="E10">
        <v>38.189789990000001</v>
      </c>
      <c r="F10">
        <v>-122.3229128</v>
      </c>
      <c r="G10">
        <v>46.083333330000002</v>
      </c>
      <c r="H10">
        <v>1.1000000000000001</v>
      </c>
      <c r="I10">
        <v>6055</v>
      </c>
    </row>
    <row r="11" spans="1:9" x14ac:dyDescent="0.25">
      <c r="A11" t="s">
        <v>2962</v>
      </c>
      <c r="B11" t="s">
        <v>2955</v>
      </c>
      <c r="C11" t="s">
        <v>23</v>
      </c>
      <c r="D11" t="s">
        <v>23</v>
      </c>
      <c r="E11">
        <v>35.777628</v>
      </c>
      <c r="F11">
        <v>-75.539769000000007</v>
      </c>
      <c r="G11">
        <v>25</v>
      </c>
      <c r="H11">
        <v>1.2</v>
      </c>
      <c r="I11">
        <v>37055</v>
      </c>
    </row>
    <row r="12" spans="1:9" x14ac:dyDescent="0.25">
      <c r="A12" t="s">
        <v>2963</v>
      </c>
      <c r="B12" t="s">
        <v>2955</v>
      </c>
      <c r="C12" t="s">
        <v>23</v>
      </c>
      <c r="D12" t="s">
        <v>23</v>
      </c>
      <c r="E12">
        <v>35.777628</v>
      </c>
      <c r="F12">
        <v>-75.539769000000007</v>
      </c>
      <c r="G12">
        <v>25</v>
      </c>
      <c r="H12">
        <v>1.2</v>
      </c>
      <c r="I12">
        <v>37055</v>
      </c>
    </row>
    <row r="13" spans="1:9" x14ac:dyDescent="0.25">
      <c r="A13" t="s">
        <v>2964</v>
      </c>
      <c r="B13" t="s">
        <v>2955</v>
      </c>
      <c r="C13" t="s">
        <v>23</v>
      </c>
      <c r="D13" t="s">
        <v>23</v>
      </c>
      <c r="E13">
        <v>35.777628</v>
      </c>
      <c r="F13">
        <v>-75.539769000000007</v>
      </c>
      <c r="G13">
        <v>25</v>
      </c>
      <c r="H13">
        <v>1.2</v>
      </c>
      <c r="I13">
        <v>37055</v>
      </c>
    </row>
    <row r="14" spans="1:9" x14ac:dyDescent="0.25">
      <c r="A14" t="s">
        <v>2965</v>
      </c>
      <c r="B14" t="s">
        <v>2966</v>
      </c>
      <c r="C14" t="s">
        <v>23</v>
      </c>
      <c r="D14" t="s">
        <v>23</v>
      </c>
      <c r="E14">
        <v>33.332673999999997</v>
      </c>
      <c r="F14">
        <v>-79.185104999999993</v>
      </c>
      <c r="G14">
        <v>19.832999999999998</v>
      </c>
      <c r="H14">
        <v>1.3</v>
      </c>
      <c r="I14">
        <v>45043</v>
      </c>
    </row>
    <row r="15" spans="1:9" x14ac:dyDescent="0.25">
      <c r="A15" t="s">
        <v>2967</v>
      </c>
      <c r="B15" t="s">
        <v>2951</v>
      </c>
      <c r="C15" t="s">
        <v>23</v>
      </c>
      <c r="D15" t="s">
        <v>23</v>
      </c>
      <c r="E15">
        <v>31.414999999999999</v>
      </c>
      <c r="F15">
        <v>-81.343000000000004</v>
      </c>
      <c r="G15">
        <v>38</v>
      </c>
      <c r="H15">
        <v>1.315789474</v>
      </c>
      <c r="I15">
        <v>13191</v>
      </c>
    </row>
    <row r="16" spans="1:9" x14ac:dyDescent="0.25">
      <c r="A16" t="s">
        <v>2968</v>
      </c>
      <c r="B16" t="s">
        <v>2951</v>
      </c>
      <c r="C16" t="s">
        <v>23</v>
      </c>
      <c r="D16" t="s">
        <v>23</v>
      </c>
      <c r="E16">
        <v>31.39</v>
      </c>
      <c r="F16">
        <v>-81.290000000000006</v>
      </c>
      <c r="G16">
        <v>38</v>
      </c>
      <c r="H16">
        <v>1.315789474</v>
      </c>
      <c r="I16">
        <v>13191</v>
      </c>
    </row>
    <row r="17" spans="1:9" x14ac:dyDescent="0.25">
      <c r="A17" t="s">
        <v>2969</v>
      </c>
      <c r="B17" t="s">
        <v>2951</v>
      </c>
      <c r="C17" t="s">
        <v>23</v>
      </c>
      <c r="D17" t="s">
        <v>23</v>
      </c>
      <c r="E17">
        <v>31.332000000000001</v>
      </c>
      <c r="F17">
        <v>-81.308999999999997</v>
      </c>
      <c r="G17">
        <v>38</v>
      </c>
      <c r="H17">
        <v>1.315789474</v>
      </c>
      <c r="I17">
        <v>13191</v>
      </c>
    </row>
    <row r="18" spans="1:9" x14ac:dyDescent="0.25">
      <c r="A18" t="s">
        <v>2970</v>
      </c>
      <c r="B18" t="s">
        <v>2971</v>
      </c>
      <c r="C18" t="s">
        <v>23</v>
      </c>
      <c r="D18" t="s">
        <v>23</v>
      </c>
      <c r="E18">
        <v>29.841533999999999</v>
      </c>
      <c r="F18">
        <v>-94.776801000000006</v>
      </c>
      <c r="G18">
        <v>33</v>
      </c>
      <c r="H18">
        <v>1.4</v>
      </c>
      <c r="I18">
        <v>48071</v>
      </c>
    </row>
    <row r="19" spans="1:9" x14ac:dyDescent="0.25">
      <c r="A19" t="s">
        <v>2972</v>
      </c>
      <c r="B19" t="s">
        <v>2971</v>
      </c>
      <c r="C19" t="s">
        <v>23</v>
      </c>
      <c r="D19" t="s">
        <v>23</v>
      </c>
      <c r="E19">
        <v>29.827797</v>
      </c>
      <c r="F19">
        <v>-94.776123999999996</v>
      </c>
      <c r="G19">
        <v>33</v>
      </c>
      <c r="H19">
        <v>1.4</v>
      </c>
      <c r="I19">
        <v>48071</v>
      </c>
    </row>
    <row r="20" spans="1:9" x14ac:dyDescent="0.25">
      <c r="A20" t="s">
        <v>2973</v>
      </c>
      <c r="B20" t="s">
        <v>2974</v>
      </c>
      <c r="C20" t="s">
        <v>2975</v>
      </c>
      <c r="D20" t="s">
        <v>2976</v>
      </c>
      <c r="E20">
        <v>45.1</v>
      </c>
      <c r="F20">
        <v>-66.400000000000006</v>
      </c>
      <c r="G20">
        <v>33.75</v>
      </c>
      <c r="H20">
        <v>1.5</v>
      </c>
      <c r="I20">
        <v>23029</v>
      </c>
    </row>
    <row r="21" spans="1:9" x14ac:dyDescent="0.25">
      <c r="A21" t="s">
        <v>2977</v>
      </c>
      <c r="B21" t="s">
        <v>2978</v>
      </c>
      <c r="C21" t="s">
        <v>23</v>
      </c>
      <c r="D21" t="s">
        <v>23</v>
      </c>
      <c r="E21">
        <v>46.883370999999997</v>
      </c>
      <c r="F21">
        <v>-124.075912</v>
      </c>
      <c r="G21">
        <v>28</v>
      </c>
      <c r="H21">
        <v>1.6</v>
      </c>
      <c r="I21">
        <v>53027</v>
      </c>
    </row>
    <row r="22" spans="1:9" x14ac:dyDescent="0.25">
      <c r="A22" t="s">
        <v>2979</v>
      </c>
      <c r="B22" t="s">
        <v>2974</v>
      </c>
      <c r="C22" t="s">
        <v>23</v>
      </c>
      <c r="D22" t="s">
        <v>23</v>
      </c>
      <c r="E22">
        <v>43.7</v>
      </c>
      <c r="F22">
        <v>-66</v>
      </c>
      <c r="G22">
        <v>37</v>
      </c>
      <c r="H22">
        <v>1.7</v>
      </c>
      <c r="I22">
        <v>23029</v>
      </c>
    </row>
    <row r="23" spans="1:9" x14ac:dyDescent="0.25">
      <c r="A23" t="s">
        <v>2980</v>
      </c>
      <c r="B23" t="s">
        <v>2981</v>
      </c>
      <c r="C23" t="s">
        <v>23</v>
      </c>
      <c r="D23" t="s">
        <v>23</v>
      </c>
      <c r="E23">
        <v>41.336207000000002</v>
      </c>
      <c r="F23">
        <v>-71.871364999999997</v>
      </c>
      <c r="G23">
        <v>36.92</v>
      </c>
      <c r="H23">
        <v>1.7</v>
      </c>
      <c r="I23">
        <v>9011</v>
      </c>
    </row>
    <row r="24" spans="1:9" x14ac:dyDescent="0.25">
      <c r="A24" t="s">
        <v>2982</v>
      </c>
      <c r="B24" t="s">
        <v>2981</v>
      </c>
      <c r="C24" t="s">
        <v>23</v>
      </c>
      <c r="D24" t="s">
        <v>23</v>
      </c>
      <c r="E24">
        <v>41.336207000000002</v>
      </c>
      <c r="F24">
        <v>-71.871364999999997</v>
      </c>
      <c r="G24">
        <v>38.5</v>
      </c>
      <c r="H24">
        <v>1.7</v>
      </c>
      <c r="I24">
        <v>9011</v>
      </c>
    </row>
    <row r="25" spans="1:9" x14ac:dyDescent="0.25">
      <c r="A25" t="s">
        <v>2983</v>
      </c>
      <c r="B25" t="s">
        <v>2984</v>
      </c>
      <c r="C25" t="s">
        <v>23</v>
      </c>
      <c r="D25" t="s">
        <v>23</v>
      </c>
      <c r="E25">
        <v>39.789745000000003</v>
      </c>
      <c r="F25">
        <v>-75.357335000000006</v>
      </c>
      <c r="G25">
        <v>45</v>
      </c>
      <c r="H25">
        <v>1.7</v>
      </c>
      <c r="I25">
        <v>34015</v>
      </c>
    </row>
    <row r="26" spans="1:9" x14ac:dyDescent="0.25">
      <c r="A26" t="s">
        <v>2985</v>
      </c>
      <c r="B26" t="s">
        <v>2974</v>
      </c>
      <c r="C26" t="s">
        <v>2975</v>
      </c>
      <c r="D26" t="s">
        <v>2976</v>
      </c>
      <c r="E26">
        <v>45.1</v>
      </c>
      <c r="F26">
        <v>-66.400000000000006</v>
      </c>
      <c r="G26">
        <v>31.5</v>
      </c>
      <c r="H26">
        <v>1.8</v>
      </c>
      <c r="I26">
        <v>23029</v>
      </c>
    </row>
    <row r="27" spans="1:9" x14ac:dyDescent="0.25">
      <c r="A27" t="s">
        <v>2986</v>
      </c>
      <c r="B27" t="s">
        <v>2987</v>
      </c>
      <c r="C27" t="s">
        <v>2988</v>
      </c>
      <c r="D27" t="s">
        <v>23</v>
      </c>
      <c r="E27">
        <v>39.026676999999999</v>
      </c>
      <c r="F27">
        <v>-75.390446999999995</v>
      </c>
      <c r="G27" t="s">
        <v>23</v>
      </c>
      <c r="H27">
        <v>1.8</v>
      </c>
      <c r="I27">
        <v>10001</v>
      </c>
    </row>
    <row r="28" spans="1:9" x14ac:dyDescent="0.25">
      <c r="A28" t="s">
        <v>2989</v>
      </c>
      <c r="B28" t="s">
        <v>2990</v>
      </c>
      <c r="C28" t="s">
        <v>23</v>
      </c>
      <c r="D28" t="s">
        <v>23</v>
      </c>
      <c r="E28">
        <v>40.028849999999998</v>
      </c>
      <c r="F28">
        <v>-74.084352780000003</v>
      </c>
      <c r="G28" t="s">
        <v>23</v>
      </c>
      <c r="H28">
        <v>1.8</v>
      </c>
      <c r="I28">
        <v>34029</v>
      </c>
    </row>
    <row r="29" spans="1:9" x14ac:dyDescent="0.25">
      <c r="A29" t="s">
        <v>2991</v>
      </c>
      <c r="B29" t="s">
        <v>2951</v>
      </c>
      <c r="C29" t="s">
        <v>23</v>
      </c>
      <c r="D29" t="s">
        <v>23</v>
      </c>
      <c r="E29">
        <v>31.321999999999999</v>
      </c>
      <c r="F29">
        <v>-81.417000000000002</v>
      </c>
      <c r="G29">
        <v>38</v>
      </c>
      <c r="H29">
        <v>1.8421052630000001</v>
      </c>
      <c r="I29">
        <v>13191</v>
      </c>
    </row>
    <row r="30" spans="1:9" x14ac:dyDescent="0.25">
      <c r="A30" t="s">
        <v>2992</v>
      </c>
      <c r="B30" t="s">
        <v>2993</v>
      </c>
      <c r="C30" t="s">
        <v>23</v>
      </c>
      <c r="D30" t="s">
        <v>23</v>
      </c>
      <c r="E30">
        <v>41.272222220000003</v>
      </c>
      <c r="F30">
        <v>-72.666666669999998</v>
      </c>
      <c r="G30">
        <v>32</v>
      </c>
      <c r="H30">
        <v>1.9</v>
      </c>
      <c r="I30">
        <v>9009</v>
      </c>
    </row>
    <row r="31" spans="1:9" x14ac:dyDescent="0.25">
      <c r="A31" t="s">
        <v>2994</v>
      </c>
      <c r="B31" t="s">
        <v>2974</v>
      </c>
      <c r="C31" t="s">
        <v>2975</v>
      </c>
      <c r="D31" t="s">
        <v>2976</v>
      </c>
      <c r="E31">
        <v>45.1</v>
      </c>
      <c r="F31">
        <v>-66.3</v>
      </c>
      <c r="G31">
        <v>33.75</v>
      </c>
      <c r="H31">
        <v>1.9</v>
      </c>
      <c r="I31">
        <v>23029</v>
      </c>
    </row>
    <row r="32" spans="1:9" x14ac:dyDescent="0.25">
      <c r="A32" t="s">
        <v>2995</v>
      </c>
      <c r="B32" t="s">
        <v>2961</v>
      </c>
      <c r="C32" t="s">
        <v>23</v>
      </c>
      <c r="D32" t="s">
        <v>23</v>
      </c>
      <c r="E32">
        <v>38.197804570000002</v>
      </c>
      <c r="F32">
        <v>-122.3253459</v>
      </c>
      <c r="G32">
        <v>46.25</v>
      </c>
      <c r="H32">
        <v>2</v>
      </c>
      <c r="I32">
        <v>6055</v>
      </c>
    </row>
    <row r="33" spans="1:9" x14ac:dyDescent="0.25">
      <c r="A33" t="s">
        <v>2996</v>
      </c>
      <c r="B33" t="s">
        <v>2961</v>
      </c>
      <c r="C33" t="s">
        <v>23</v>
      </c>
      <c r="D33" t="s">
        <v>23</v>
      </c>
      <c r="E33">
        <v>38.178189840000002</v>
      </c>
      <c r="F33">
        <v>-122.5535505</v>
      </c>
      <c r="G33">
        <v>46</v>
      </c>
      <c r="H33">
        <v>2</v>
      </c>
      <c r="I33">
        <v>6041</v>
      </c>
    </row>
    <row r="34" spans="1:9" x14ac:dyDescent="0.25">
      <c r="A34" t="s">
        <v>2997</v>
      </c>
      <c r="B34" t="s">
        <v>2961</v>
      </c>
      <c r="C34" t="s">
        <v>23</v>
      </c>
      <c r="D34" t="s">
        <v>23</v>
      </c>
      <c r="E34">
        <v>38.178553389999998</v>
      </c>
      <c r="F34">
        <v>-122.5496838</v>
      </c>
      <c r="G34">
        <v>46</v>
      </c>
      <c r="H34">
        <v>2</v>
      </c>
      <c r="I34">
        <v>6041</v>
      </c>
    </row>
    <row r="35" spans="1:9" x14ac:dyDescent="0.25">
      <c r="A35" t="s">
        <v>2998</v>
      </c>
      <c r="B35" t="s">
        <v>2974</v>
      </c>
      <c r="C35" t="s">
        <v>23</v>
      </c>
      <c r="D35" t="s">
        <v>23</v>
      </c>
      <c r="E35">
        <v>47.4</v>
      </c>
      <c r="F35">
        <v>-64.900000000000006</v>
      </c>
      <c r="G35">
        <v>37</v>
      </c>
      <c r="H35">
        <v>2</v>
      </c>
      <c r="I35">
        <v>23029</v>
      </c>
    </row>
    <row r="36" spans="1:9" x14ac:dyDescent="0.25">
      <c r="A36" t="s">
        <v>2999</v>
      </c>
      <c r="B36" t="s">
        <v>2955</v>
      </c>
      <c r="C36" t="s">
        <v>23</v>
      </c>
      <c r="D36" t="s">
        <v>23</v>
      </c>
      <c r="E36">
        <v>35.360686999999999</v>
      </c>
      <c r="F36">
        <v>-76.699473999999995</v>
      </c>
      <c r="G36">
        <v>25</v>
      </c>
      <c r="H36">
        <v>2</v>
      </c>
      <c r="I36">
        <v>37013</v>
      </c>
    </row>
    <row r="37" spans="1:9" x14ac:dyDescent="0.25">
      <c r="A37" t="s">
        <v>3000</v>
      </c>
      <c r="B37" t="s">
        <v>2955</v>
      </c>
      <c r="C37" t="s">
        <v>23</v>
      </c>
      <c r="D37" t="s">
        <v>23</v>
      </c>
      <c r="E37">
        <v>35.360686999999999</v>
      </c>
      <c r="F37">
        <v>-76.699473999999995</v>
      </c>
      <c r="G37">
        <v>25</v>
      </c>
      <c r="H37">
        <v>2</v>
      </c>
      <c r="I37">
        <v>37013</v>
      </c>
    </row>
    <row r="38" spans="1:9" x14ac:dyDescent="0.25">
      <c r="A38" t="s">
        <v>3001</v>
      </c>
      <c r="B38" t="s">
        <v>2955</v>
      </c>
      <c r="C38" t="s">
        <v>23</v>
      </c>
      <c r="D38" t="s">
        <v>23</v>
      </c>
      <c r="E38">
        <v>35.360686999999999</v>
      </c>
      <c r="F38">
        <v>-76.699473999999995</v>
      </c>
      <c r="G38">
        <v>25</v>
      </c>
      <c r="H38">
        <v>2</v>
      </c>
      <c r="I38">
        <v>37013</v>
      </c>
    </row>
    <row r="39" spans="1:9" x14ac:dyDescent="0.25">
      <c r="A39" t="s">
        <v>3002</v>
      </c>
      <c r="B39" t="s">
        <v>2955</v>
      </c>
      <c r="C39" t="s">
        <v>23</v>
      </c>
      <c r="D39" t="s">
        <v>23</v>
      </c>
      <c r="E39">
        <v>35.777628</v>
      </c>
      <c r="F39">
        <v>-75.539769000000007</v>
      </c>
      <c r="G39">
        <v>25</v>
      </c>
      <c r="H39">
        <v>2</v>
      </c>
      <c r="I39">
        <v>37055</v>
      </c>
    </row>
    <row r="40" spans="1:9" x14ac:dyDescent="0.25">
      <c r="A40" t="s">
        <v>3003</v>
      </c>
      <c r="B40" t="s">
        <v>2955</v>
      </c>
      <c r="C40" t="s">
        <v>23</v>
      </c>
      <c r="D40" t="s">
        <v>23</v>
      </c>
      <c r="E40">
        <v>35.777628</v>
      </c>
      <c r="F40">
        <v>-75.539769000000007</v>
      </c>
      <c r="G40">
        <v>25</v>
      </c>
      <c r="H40">
        <v>2</v>
      </c>
      <c r="I40">
        <v>37055</v>
      </c>
    </row>
    <row r="41" spans="1:9" x14ac:dyDescent="0.25">
      <c r="A41" t="s">
        <v>3004</v>
      </c>
      <c r="B41" t="s">
        <v>3005</v>
      </c>
      <c r="C41" t="s">
        <v>23</v>
      </c>
      <c r="D41" t="s">
        <v>23</v>
      </c>
      <c r="E41">
        <v>38.510125000000002</v>
      </c>
      <c r="F41">
        <v>-75.065459000000004</v>
      </c>
      <c r="G41">
        <v>45</v>
      </c>
      <c r="H41">
        <v>2</v>
      </c>
      <c r="I41">
        <v>10005</v>
      </c>
    </row>
    <row r="42" spans="1:9" x14ac:dyDescent="0.25">
      <c r="A42" t="s">
        <v>3006</v>
      </c>
      <c r="B42" t="s">
        <v>3007</v>
      </c>
      <c r="C42" t="s">
        <v>23</v>
      </c>
      <c r="D42" t="s">
        <v>23</v>
      </c>
      <c r="E42">
        <v>28.617253000000002</v>
      </c>
      <c r="F42">
        <v>-95.967175999999995</v>
      </c>
      <c r="G42">
        <v>45</v>
      </c>
      <c r="H42">
        <v>2</v>
      </c>
      <c r="I42">
        <v>48321</v>
      </c>
    </row>
    <row r="43" spans="1:9" x14ac:dyDescent="0.25">
      <c r="A43" t="s">
        <v>3008</v>
      </c>
      <c r="B43" t="s">
        <v>3009</v>
      </c>
      <c r="C43" t="s">
        <v>23</v>
      </c>
      <c r="D43" t="s">
        <v>23</v>
      </c>
      <c r="E43">
        <v>35.264763000000002</v>
      </c>
      <c r="F43">
        <v>-76.469571999999999</v>
      </c>
      <c r="G43">
        <v>45</v>
      </c>
      <c r="H43">
        <v>2</v>
      </c>
      <c r="I43">
        <v>37137</v>
      </c>
    </row>
    <row r="44" spans="1:9" x14ac:dyDescent="0.25">
      <c r="A44" t="s">
        <v>3010</v>
      </c>
      <c r="B44" t="s">
        <v>2987</v>
      </c>
      <c r="C44" t="s">
        <v>2988</v>
      </c>
      <c r="D44" t="s">
        <v>23</v>
      </c>
      <c r="E44">
        <v>39.170605999999999</v>
      </c>
      <c r="F44">
        <v>-75.422450999999995</v>
      </c>
      <c r="G44" t="s">
        <v>23</v>
      </c>
      <c r="H44">
        <v>2</v>
      </c>
      <c r="I44">
        <v>10001</v>
      </c>
    </row>
    <row r="45" spans="1:9" x14ac:dyDescent="0.25">
      <c r="A45" t="s">
        <v>2748</v>
      </c>
      <c r="B45" t="s">
        <v>3011</v>
      </c>
      <c r="C45" t="s">
        <v>2988</v>
      </c>
      <c r="D45" t="s">
        <v>23</v>
      </c>
      <c r="E45">
        <v>38.634999999999998</v>
      </c>
      <c r="F45">
        <v>-75.144000000000005</v>
      </c>
      <c r="G45">
        <v>30</v>
      </c>
      <c r="H45">
        <v>2.1</v>
      </c>
      <c r="I45">
        <v>10005</v>
      </c>
    </row>
    <row r="46" spans="1:9" x14ac:dyDescent="0.25">
      <c r="A46" t="s">
        <v>3012</v>
      </c>
      <c r="B46" t="s">
        <v>3007</v>
      </c>
      <c r="C46" t="s">
        <v>23</v>
      </c>
      <c r="D46" t="s">
        <v>23</v>
      </c>
      <c r="E46">
        <v>28.617253000000002</v>
      </c>
      <c r="F46">
        <v>-95.967175999999995</v>
      </c>
      <c r="G46">
        <v>45</v>
      </c>
      <c r="H46">
        <v>2.1</v>
      </c>
      <c r="I46">
        <v>48321</v>
      </c>
    </row>
    <row r="47" spans="1:9" x14ac:dyDescent="0.25">
      <c r="A47" t="s">
        <v>3013</v>
      </c>
      <c r="B47" t="s">
        <v>3014</v>
      </c>
      <c r="C47" t="s">
        <v>23</v>
      </c>
      <c r="D47" t="s">
        <v>23</v>
      </c>
      <c r="E47">
        <v>42.743201999999997</v>
      </c>
      <c r="F47">
        <v>-70.839286999999999</v>
      </c>
      <c r="G47">
        <v>43.833333330000002</v>
      </c>
      <c r="H47">
        <v>2.1</v>
      </c>
      <c r="I47">
        <v>25009</v>
      </c>
    </row>
    <row r="48" spans="1:9" x14ac:dyDescent="0.25">
      <c r="A48" t="s">
        <v>3015</v>
      </c>
      <c r="B48" t="s">
        <v>3016</v>
      </c>
      <c r="C48" t="s">
        <v>23</v>
      </c>
      <c r="D48" t="s">
        <v>23</v>
      </c>
      <c r="E48">
        <v>41.647623000000003</v>
      </c>
      <c r="F48">
        <v>-71.353866999999994</v>
      </c>
      <c r="G48">
        <v>31</v>
      </c>
      <c r="H48">
        <v>2.1</v>
      </c>
      <c r="I48">
        <v>44005</v>
      </c>
    </row>
    <row r="49" spans="1:9" x14ac:dyDescent="0.25">
      <c r="A49" t="s">
        <v>3017</v>
      </c>
      <c r="B49" t="s">
        <v>2990</v>
      </c>
      <c r="C49" t="s">
        <v>23</v>
      </c>
      <c r="D49" t="s">
        <v>23</v>
      </c>
      <c r="E49">
        <v>39.79965</v>
      </c>
      <c r="F49">
        <v>-74.099350000000001</v>
      </c>
      <c r="G49" t="s">
        <v>23</v>
      </c>
      <c r="H49">
        <v>2.2000000000000002</v>
      </c>
      <c r="I49">
        <v>34029</v>
      </c>
    </row>
    <row r="50" spans="1:9" x14ac:dyDescent="0.25">
      <c r="A50" t="s">
        <v>3018</v>
      </c>
      <c r="B50" t="s">
        <v>2990</v>
      </c>
      <c r="C50" t="s">
        <v>23</v>
      </c>
      <c r="D50" t="s">
        <v>23</v>
      </c>
      <c r="E50">
        <v>40.030374999999999</v>
      </c>
      <c r="F50">
        <v>-74.078991669999994</v>
      </c>
      <c r="G50" t="s">
        <v>23</v>
      </c>
      <c r="H50">
        <v>2.2000000000000002</v>
      </c>
      <c r="I50">
        <v>34029</v>
      </c>
    </row>
    <row r="51" spans="1:9" x14ac:dyDescent="0.25">
      <c r="A51" t="s">
        <v>3019</v>
      </c>
      <c r="B51" t="s">
        <v>2961</v>
      </c>
      <c r="C51" t="s">
        <v>23</v>
      </c>
      <c r="D51" t="s">
        <v>23</v>
      </c>
      <c r="E51">
        <v>38.194802060000001</v>
      </c>
      <c r="F51">
        <v>-122.32228480000001</v>
      </c>
      <c r="G51">
        <v>46.083333330000002</v>
      </c>
      <c r="H51">
        <v>2.2999999999999998</v>
      </c>
      <c r="I51">
        <v>6055</v>
      </c>
    </row>
    <row r="52" spans="1:9" x14ac:dyDescent="0.25">
      <c r="A52" t="s">
        <v>3020</v>
      </c>
      <c r="B52" t="s">
        <v>3014</v>
      </c>
      <c r="C52" t="s">
        <v>23</v>
      </c>
      <c r="D52" t="s">
        <v>23</v>
      </c>
      <c r="E52">
        <v>42.725364999999996</v>
      </c>
      <c r="F52">
        <v>-70.856110000000001</v>
      </c>
      <c r="G52">
        <v>43.833333330000002</v>
      </c>
      <c r="H52">
        <v>2.2999999999999998</v>
      </c>
      <c r="I52">
        <v>25009</v>
      </c>
    </row>
    <row r="53" spans="1:9" x14ac:dyDescent="0.25">
      <c r="A53" t="s">
        <v>3021</v>
      </c>
      <c r="B53" t="s">
        <v>2978</v>
      </c>
      <c r="C53" t="s">
        <v>23</v>
      </c>
      <c r="D53" t="s">
        <v>23</v>
      </c>
      <c r="E53">
        <v>47.101343</v>
      </c>
      <c r="F53">
        <v>-122.706109</v>
      </c>
      <c r="G53">
        <v>28</v>
      </c>
      <c r="H53">
        <v>2.2999999999999998</v>
      </c>
      <c r="I53">
        <v>53067</v>
      </c>
    </row>
    <row r="54" spans="1:9" x14ac:dyDescent="0.25">
      <c r="A54">
        <v>4</v>
      </c>
      <c r="B54" t="s">
        <v>3022</v>
      </c>
      <c r="C54" t="s">
        <v>23</v>
      </c>
      <c r="D54" t="s">
        <v>23</v>
      </c>
      <c r="E54">
        <v>49.145932999999999</v>
      </c>
      <c r="F54">
        <v>-123.199314</v>
      </c>
      <c r="G54">
        <v>28</v>
      </c>
      <c r="H54">
        <v>2.2999999999999998</v>
      </c>
      <c r="I54">
        <v>53073</v>
      </c>
    </row>
    <row r="55" spans="1:9" x14ac:dyDescent="0.25">
      <c r="A55" t="s">
        <v>3023</v>
      </c>
      <c r="B55" t="s">
        <v>2971</v>
      </c>
      <c r="C55" t="s">
        <v>23</v>
      </c>
      <c r="D55" t="s">
        <v>23</v>
      </c>
      <c r="E55">
        <v>29.848189000000001</v>
      </c>
      <c r="F55">
        <v>-94.780404000000004</v>
      </c>
      <c r="G55">
        <v>33</v>
      </c>
      <c r="H55">
        <v>2.2999999999999998</v>
      </c>
      <c r="I55">
        <v>48071</v>
      </c>
    </row>
    <row r="56" spans="1:9" x14ac:dyDescent="0.25">
      <c r="A56" t="s">
        <v>3024</v>
      </c>
      <c r="B56" t="s">
        <v>2971</v>
      </c>
      <c r="C56" t="s">
        <v>23</v>
      </c>
      <c r="D56" t="s">
        <v>23</v>
      </c>
      <c r="E56">
        <v>29.818494000000001</v>
      </c>
      <c r="F56">
        <v>-94.776743999999994</v>
      </c>
      <c r="G56">
        <v>33</v>
      </c>
      <c r="H56">
        <v>2.2999999999999998</v>
      </c>
      <c r="I56">
        <v>48071</v>
      </c>
    </row>
    <row r="57" spans="1:9" x14ac:dyDescent="0.25">
      <c r="A57" t="s">
        <v>3025</v>
      </c>
      <c r="B57" t="s">
        <v>2961</v>
      </c>
      <c r="C57" t="s">
        <v>23</v>
      </c>
      <c r="D57" t="s">
        <v>23</v>
      </c>
      <c r="E57">
        <v>38.202246950000003</v>
      </c>
      <c r="F57">
        <v>-122.0384365</v>
      </c>
      <c r="G57">
        <v>47.75</v>
      </c>
      <c r="H57">
        <v>2.4</v>
      </c>
      <c r="I57">
        <v>6055</v>
      </c>
    </row>
    <row r="58" spans="1:9" x14ac:dyDescent="0.25">
      <c r="A58" t="s">
        <v>3026</v>
      </c>
      <c r="B58" t="s">
        <v>2974</v>
      </c>
      <c r="C58" t="s">
        <v>23</v>
      </c>
      <c r="D58" t="s">
        <v>23</v>
      </c>
      <c r="E58">
        <v>46.5</v>
      </c>
      <c r="F58">
        <v>-63.7</v>
      </c>
      <c r="G58">
        <v>37</v>
      </c>
      <c r="H58">
        <v>2.4</v>
      </c>
      <c r="I58">
        <v>23029</v>
      </c>
    </row>
    <row r="59" spans="1:9" x14ac:dyDescent="0.25">
      <c r="A59" t="s">
        <v>3027</v>
      </c>
      <c r="B59" t="s">
        <v>2987</v>
      </c>
      <c r="C59" t="s">
        <v>2988</v>
      </c>
      <c r="D59" t="s">
        <v>23</v>
      </c>
      <c r="E59">
        <v>38.602348999999997</v>
      </c>
      <c r="F59">
        <v>-75.164545000000004</v>
      </c>
      <c r="G59" t="s">
        <v>23</v>
      </c>
      <c r="H59">
        <v>2.4</v>
      </c>
      <c r="I59">
        <v>10005</v>
      </c>
    </row>
    <row r="60" spans="1:9" x14ac:dyDescent="0.25">
      <c r="A60" t="s">
        <v>3028</v>
      </c>
      <c r="B60" t="s">
        <v>2993</v>
      </c>
      <c r="C60" t="s">
        <v>23</v>
      </c>
      <c r="D60" t="s">
        <v>23</v>
      </c>
      <c r="E60">
        <v>41.260833329999997</v>
      </c>
      <c r="F60">
        <v>-72.809722219999998</v>
      </c>
      <c r="G60">
        <v>32</v>
      </c>
      <c r="H60">
        <v>2.5</v>
      </c>
      <c r="I60">
        <v>9009</v>
      </c>
    </row>
    <row r="61" spans="1:9" x14ac:dyDescent="0.25">
      <c r="A61" t="s">
        <v>3029</v>
      </c>
      <c r="B61" t="s">
        <v>2993</v>
      </c>
      <c r="C61" t="s">
        <v>23</v>
      </c>
      <c r="D61" t="s">
        <v>23</v>
      </c>
      <c r="E61">
        <v>41.260833329999997</v>
      </c>
      <c r="F61">
        <v>-72.809444439999993</v>
      </c>
      <c r="G61">
        <v>32</v>
      </c>
      <c r="H61">
        <v>2.5</v>
      </c>
      <c r="I61">
        <v>9009</v>
      </c>
    </row>
    <row r="62" spans="1:9" x14ac:dyDescent="0.25">
      <c r="A62" t="s">
        <v>3030</v>
      </c>
      <c r="B62" t="s">
        <v>2993</v>
      </c>
      <c r="C62" t="s">
        <v>23</v>
      </c>
      <c r="D62" t="s">
        <v>23</v>
      </c>
      <c r="E62">
        <v>41.260833329999997</v>
      </c>
      <c r="F62">
        <v>-72.809444439999993</v>
      </c>
      <c r="G62">
        <v>32</v>
      </c>
      <c r="H62">
        <v>2.5</v>
      </c>
      <c r="I62">
        <v>9009</v>
      </c>
    </row>
    <row r="63" spans="1:9" x14ac:dyDescent="0.25">
      <c r="A63" t="s">
        <v>3031</v>
      </c>
      <c r="B63" t="s">
        <v>2961</v>
      </c>
      <c r="C63" t="s">
        <v>23</v>
      </c>
      <c r="D63" t="s">
        <v>23</v>
      </c>
      <c r="E63">
        <v>38.193959290000002</v>
      </c>
      <c r="F63">
        <v>-122.3232137</v>
      </c>
      <c r="G63">
        <v>46.083333330000002</v>
      </c>
      <c r="H63">
        <v>2.5</v>
      </c>
      <c r="I63">
        <v>6055</v>
      </c>
    </row>
    <row r="64" spans="1:9" x14ac:dyDescent="0.25">
      <c r="A64" t="s">
        <v>3032</v>
      </c>
      <c r="B64" t="s">
        <v>2961</v>
      </c>
      <c r="C64" t="s">
        <v>23</v>
      </c>
      <c r="D64" t="s">
        <v>23</v>
      </c>
      <c r="E64">
        <v>38.195949939999998</v>
      </c>
      <c r="F64">
        <v>-122.32569030000001</v>
      </c>
      <c r="G64">
        <v>46.25</v>
      </c>
      <c r="H64">
        <v>2.5</v>
      </c>
      <c r="I64">
        <v>6055</v>
      </c>
    </row>
    <row r="65" spans="1:9" x14ac:dyDescent="0.25">
      <c r="A65" t="s">
        <v>3033</v>
      </c>
      <c r="B65" t="s">
        <v>2974</v>
      </c>
      <c r="C65" t="s">
        <v>23</v>
      </c>
      <c r="D65" t="s">
        <v>23</v>
      </c>
      <c r="E65">
        <v>46.4</v>
      </c>
      <c r="F65">
        <v>-63.2</v>
      </c>
      <c r="G65">
        <v>37</v>
      </c>
      <c r="H65">
        <v>2.5</v>
      </c>
      <c r="I65">
        <v>23029</v>
      </c>
    </row>
    <row r="66" spans="1:9" x14ac:dyDescent="0.25">
      <c r="A66" t="s">
        <v>3034</v>
      </c>
      <c r="B66" t="s">
        <v>3035</v>
      </c>
      <c r="C66" t="s">
        <v>23</v>
      </c>
      <c r="D66" t="s">
        <v>23</v>
      </c>
      <c r="E66">
        <v>40.029879999999999</v>
      </c>
      <c r="F66">
        <v>-74.079949999999997</v>
      </c>
      <c r="G66">
        <v>36</v>
      </c>
      <c r="H66">
        <v>2.5</v>
      </c>
      <c r="I66">
        <v>34029</v>
      </c>
    </row>
    <row r="67" spans="1:9" x14ac:dyDescent="0.25">
      <c r="A67" t="s">
        <v>3036</v>
      </c>
      <c r="B67" t="s">
        <v>2966</v>
      </c>
      <c r="C67" t="s">
        <v>23</v>
      </c>
      <c r="D67" t="s">
        <v>23</v>
      </c>
      <c r="E67">
        <v>33.330773999999998</v>
      </c>
      <c r="F67">
        <v>-79.171081000000001</v>
      </c>
      <c r="G67">
        <v>19.832999999999998</v>
      </c>
      <c r="H67">
        <v>2.5</v>
      </c>
      <c r="I67">
        <v>45043</v>
      </c>
    </row>
    <row r="68" spans="1:9" x14ac:dyDescent="0.25">
      <c r="A68" t="s">
        <v>3037</v>
      </c>
      <c r="B68" t="s">
        <v>3038</v>
      </c>
      <c r="C68" t="s">
        <v>23</v>
      </c>
      <c r="D68" t="s">
        <v>23</v>
      </c>
      <c r="E68">
        <v>40.564849000000002</v>
      </c>
      <c r="F68">
        <v>-74.267048000000003</v>
      </c>
      <c r="G68">
        <v>37.75</v>
      </c>
      <c r="H68">
        <v>2.5</v>
      </c>
      <c r="I68">
        <v>34023</v>
      </c>
    </row>
    <row r="69" spans="1:9" x14ac:dyDescent="0.25">
      <c r="A69" t="s">
        <v>3039</v>
      </c>
      <c r="B69" t="s">
        <v>2961</v>
      </c>
      <c r="C69" t="s">
        <v>23</v>
      </c>
      <c r="D69" t="s">
        <v>23</v>
      </c>
      <c r="E69">
        <v>38.191488249999999</v>
      </c>
      <c r="F69">
        <v>-122.013634</v>
      </c>
      <c r="G69">
        <v>47.666666669999998</v>
      </c>
      <c r="H69">
        <v>2.6</v>
      </c>
      <c r="I69">
        <v>6013</v>
      </c>
    </row>
    <row r="70" spans="1:9" x14ac:dyDescent="0.25">
      <c r="A70" t="s">
        <v>3040</v>
      </c>
      <c r="B70" t="s">
        <v>3016</v>
      </c>
      <c r="C70" t="s">
        <v>23</v>
      </c>
      <c r="D70" t="s">
        <v>23</v>
      </c>
      <c r="E70">
        <v>41.647623000000003</v>
      </c>
      <c r="F70">
        <v>-71.353866999999994</v>
      </c>
      <c r="G70">
        <v>31</v>
      </c>
      <c r="H70">
        <v>2.6</v>
      </c>
      <c r="I70">
        <v>44005</v>
      </c>
    </row>
    <row r="71" spans="1:9" x14ac:dyDescent="0.25">
      <c r="A71" t="s">
        <v>3041</v>
      </c>
      <c r="B71" t="s">
        <v>3042</v>
      </c>
      <c r="C71" t="s">
        <v>23</v>
      </c>
      <c r="D71" t="s">
        <v>23</v>
      </c>
      <c r="E71">
        <v>28.238306000000001</v>
      </c>
      <c r="F71">
        <v>-96.786218000000005</v>
      </c>
      <c r="G71" t="s">
        <v>23</v>
      </c>
      <c r="H71">
        <v>2.7</v>
      </c>
      <c r="I71">
        <v>48057</v>
      </c>
    </row>
    <row r="72" spans="1:9" x14ac:dyDescent="0.25">
      <c r="A72" t="s">
        <v>3043</v>
      </c>
      <c r="B72" t="s">
        <v>3011</v>
      </c>
      <c r="C72" t="s">
        <v>2988</v>
      </c>
      <c r="D72" t="s">
        <v>23</v>
      </c>
      <c r="E72">
        <v>38.618819000000002</v>
      </c>
      <c r="F72">
        <v>-75.112727000000007</v>
      </c>
      <c r="G72">
        <v>30</v>
      </c>
      <c r="H72">
        <v>2.7</v>
      </c>
      <c r="I72">
        <v>10005</v>
      </c>
    </row>
    <row r="73" spans="1:9" x14ac:dyDescent="0.25">
      <c r="A73" t="s">
        <v>3044</v>
      </c>
      <c r="B73" t="s">
        <v>3045</v>
      </c>
      <c r="C73" t="s">
        <v>23</v>
      </c>
      <c r="D73" t="s">
        <v>23</v>
      </c>
      <c r="E73">
        <v>38.777000000000001</v>
      </c>
      <c r="F73">
        <v>-75.201999999999998</v>
      </c>
      <c r="G73">
        <v>31</v>
      </c>
      <c r="H73">
        <v>2.7</v>
      </c>
      <c r="I73">
        <v>10005</v>
      </c>
    </row>
    <row r="74" spans="1:9" x14ac:dyDescent="0.25">
      <c r="A74" t="s">
        <v>3046</v>
      </c>
      <c r="B74" t="s">
        <v>3045</v>
      </c>
      <c r="C74" t="s">
        <v>23</v>
      </c>
      <c r="D74" t="s">
        <v>23</v>
      </c>
      <c r="E74">
        <v>38.753999999999998</v>
      </c>
      <c r="F74">
        <v>-75.135999999999996</v>
      </c>
      <c r="G74">
        <v>31</v>
      </c>
      <c r="H74">
        <v>2.7</v>
      </c>
      <c r="I74">
        <v>10005</v>
      </c>
    </row>
    <row r="75" spans="1:9" x14ac:dyDescent="0.25">
      <c r="A75" t="s">
        <v>3047</v>
      </c>
      <c r="B75" t="s">
        <v>2990</v>
      </c>
      <c r="C75" t="s">
        <v>23</v>
      </c>
      <c r="D75" t="s">
        <v>23</v>
      </c>
      <c r="E75">
        <v>39.798708329999997</v>
      </c>
      <c r="F75">
        <v>-74.102472219999996</v>
      </c>
      <c r="G75" t="s">
        <v>23</v>
      </c>
      <c r="H75">
        <v>2.7</v>
      </c>
      <c r="I75">
        <v>34029</v>
      </c>
    </row>
    <row r="76" spans="1:9" x14ac:dyDescent="0.25">
      <c r="A76" t="s">
        <v>3048</v>
      </c>
      <c r="B76" t="s">
        <v>2990</v>
      </c>
      <c r="C76" t="s">
        <v>23</v>
      </c>
      <c r="D76" t="s">
        <v>23</v>
      </c>
      <c r="E76">
        <v>39.799302779999998</v>
      </c>
      <c r="F76">
        <v>-74.101644440000001</v>
      </c>
      <c r="G76" t="s">
        <v>23</v>
      </c>
      <c r="H76">
        <v>2.7</v>
      </c>
      <c r="I76">
        <v>34029</v>
      </c>
    </row>
    <row r="77" spans="1:9" x14ac:dyDescent="0.25">
      <c r="A77" t="s">
        <v>3049</v>
      </c>
      <c r="B77" t="s">
        <v>2961</v>
      </c>
      <c r="C77" t="s">
        <v>23</v>
      </c>
      <c r="D77" t="s">
        <v>23</v>
      </c>
      <c r="E77">
        <v>38.008606989999997</v>
      </c>
      <c r="F77">
        <v>-122.48717000000001</v>
      </c>
      <c r="G77">
        <v>48.166666669999998</v>
      </c>
      <c r="H77">
        <v>2.8</v>
      </c>
      <c r="I77">
        <v>6041</v>
      </c>
    </row>
    <row r="78" spans="1:9" x14ac:dyDescent="0.25">
      <c r="A78" t="s">
        <v>3050</v>
      </c>
      <c r="B78" t="s">
        <v>2961</v>
      </c>
      <c r="C78" t="s">
        <v>23</v>
      </c>
      <c r="D78" t="s">
        <v>23</v>
      </c>
      <c r="E78">
        <v>38.012052730000001</v>
      </c>
      <c r="F78">
        <v>-122.50026509999999</v>
      </c>
      <c r="G78">
        <v>48.166666669999998</v>
      </c>
      <c r="H78">
        <v>2.8</v>
      </c>
      <c r="I78">
        <v>6041</v>
      </c>
    </row>
    <row r="79" spans="1:9" x14ac:dyDescent="0.25">
      <c r="A79" t="s">
        <v>3051</v>
      </c>
      <c r="B79" t="s">
        <v>2961</v>
      </c>
      <c r="C79" t="s">
        <v>23</v>
      </c>
      <c r="D79" t="s">
        <v>23</v>
      </c>
      <c r="E79">
        <v>38.190525229999999</v>
      </c>
      <c r="F79">
        <v>-122.0127876</v>
      </c>
      <c r="G79">
        <v>47.666666669999998</v>
      </c>
      <c r="H79">
        <v>2.8</v>
      </c>
      <c r="I79">
        <v>6013</v>
      </c>
    </row>
    <row r="80" spans="1:9" x14ac:dyDescent="0.25">
      <c r="A80" t="s">
        <v>3052</v>
      </c>
      <c r="B80" t="s">
        <v>2961</v>
      </c>
      <c r="C80" t="s">
        <v>23</v>
      </c>
      <c r="D80" t="s">
        <v>23</v>
      </c>
      <c r="E80">
        <v>38.202419319999997</v>
      </c>
      <c r="F80">
        <v>-122.0394235</v>
      </c>
      <c r="G80">
        <v>48.333333330000002</v>
      </c>
      <c r="H80">
        <v>2.8</v>
      </c>
      <c r="I80">
        <v>6055</v>
      </c>
    </row>
    <row r="81" spans="1:9" x14ac:dyDescent="0.25">
      <c r="A81" t="s">
        <v>3053</v>
      </c>
      <c r="B81" t="s">
        <v>3054</v>
      </c>
      <c r="C81" t="s">
        <v>23</v>
      </c>
      <c r="D81" t="s">
        <v>23</v>
      </c>
      <c r="E81">
        <v>44.740307999999999</v>
      </c>
      <c r="F81">
        <v>-63.268093999999998</v>
      </c>
      <c r="G81">
        <v>28</v>
      </c>
      <c r="H81">
        <v>2.8</v>
      </c>
      <c r="I81">
        <v>23029</v>
      </c>
    </row>
    <row r="82" spans="1:9" x14ac:dyDescent="0.25">
      <c r="A82" t="s">
        <v>3055</v>
      </c>
      <c r="B82" t="s">
        <v>2974</v>
      </c>
      <c r="C82" t="s">
        <v>23</v>
      </c>
      <c r="D82" t="s">
        <v>23</v>
      </c>
      <c r="E82">
        <v>44.7</v>
      </c>
      <c r="F82">
        <v>-63.2</v>
      </c>
      <c r="G82">
        <v>37</v>
      </c>
      <c r="H82">
        <v>2.8</v>
      </c>
      <c r="I82">
        <v>23029</v>
      </c>
    </row>
    <row r="83" spans="1:9" x14ac:dyDescent="0.25">
      <c r="A83" t="s">
        <v>3056</v>
      </c>
      <c r="B83" t="s">
        <v>2974</v>
      </c>
      <c r="C83" t="s">
        <v>23</v>
      </c>
      <c r="D83" t="s">
        <v>23</v>
      </c>
      <c r="E83">
        <v>43.6</v>
      </c>
      <c r="F83">
        <v>-65.8</v>
      </c>
      <c r="G83">
        <v>37</v>
      </c>
      <c r="H83">
        <v>2.8</v>
      </c>
      <c r="I83">
        <v>23029</v>
      </c>
    </row>
    <row r="84" spans="1:9" x14ac:dyDescent="0.25">
      <c r="A84" t="s">
        <v>3057</v>
      </c>
      <c r="B84" t="s">
        <v>2955</v>
      </c>
      <c r="C84" t="s">
        <v>23</v>
      </c>
      <c r="D84" t="s">
        <v>23</v>
      </c>
      <c r="E84">
        <v>35.360686999999999</v>
      </c>
      <c r="F84">
        <v>-76.699473999999995</v>
      </c>
      <c r="G84">
        <v>25</v>
      </c>
      <c r="H84">
        <v>2.8</v>
      </c>
      <c r="I84">
        <v>37013</v>
      </c>
    </row>
    <row r="85" spans="1:9" x14ac:dyDescent="0.25">
      <c r="A85" t="s">
        <v>3058</v>
      </c>
      <c r="B85" t="s">
        <v>2955</v>
      </c>
      <c r="C85" t="s">
        <v>23</v>
      </c>
      <c r="D85" t="s">
        <v>23</v>
      </c>
      <c r="E85">
        <v>35.360686999999999</v>
      </c>
      <c r="F85">
        <v>-76.699473999999995</v>
      </c>
      <c r="G85">
        <v>25</v>
      </c>
      <c r="H85">
        <v>2.8</v>
      </c>
      <c r="I85">
        <v>37013</v>
      </c>
    </row>
    <row r="86" spans="1:9" x14ac:dyDescent="0.25">
      <c r="A86" t="s">
        <v>3059</v>
      </c>
      <c r="B86" t="s">
        <v>2955</v>
      </c>
      <c r="C86" t="s">
        <v>23</v>
      </c>
      <c r="D86" t="s">
        <v>23</v>
      </c>
      <c r="E86">
        <v>35.360686999999999</v>
      </c>
      <c r="F86">
        <v>-76.699473999999995</v>
      </c>
      <c r="G86">
        <v>25</v>
      </c>
      <c r="H86">
        <v>2.8</v>
      </c>
      <c r="I86">
        <v>37013</v>
      </c>
    </row>
    <row r="87" spans="1:9" x14ac:dyDescent="0.25">
      <c r="A87" t="s">
        <v>3060</v>
      </c>
      <c r="B87" t="s">
        <v>2955</v>
      </c>
      <c r="C87" t="s">
        <v>23</v>
      </c>
      <c r="D87" t="s">
        <v>23</v>
      </c>
      <c r="E87">
        <v>35.360686999999999</v>
      </c>
      <c r="F87">
        <v>-76.699473999999995</v>
      </c>
      <c r="G87">
        <v>25</v>
      </c>
      <c r="H87">
        <v>2.8</v>
      </c>
      <c r="I87">
        <v>37013</v>
      </c>
    </row>
    <row r="88" spans="1:9" x14ac:dyDescent="0.25">
      <c r="A88" t="s">
        <v>3061</v>
      </c>
      <c r="B88" t="s">
        <v>2955</v>
      </c>
      <c r="C88" t="s">
        <v>23</v>
      </c>
      <c r="D88" t="s">
        <v>23</v>
      </c>
      <c r="E88">
        <v>35.360686999999999</v>
      </c>
      <c r="F88">
        <v>-76.699473999999995</v>
      </c>
      <c r="G88">
        <v>25</v>
      </c>
      <c r="H88">
        <v>2.8</v>
      </c>
      <c r="I88">
        <v>37013</v>
      </c>
    </row>
    <row r="89" spans="1:9" x14ac:dyDescent="0.25">
      <c r="A89" t="s">
        <v>3062</v>
      </c>
      <c r="B89" t="s">
        <v>2955</v>
      </c>
      <c r="C89" t="s">
        <v>23</v>
      </c>
      <c r="D89" t="s">
        <v>23</v>
      </c>
      <c r="E89">
        <v>35.777628</v>
      </c>
      <c r="F89">
        <v>-75.539769000000007</v>
      </c>
      <c r="G89">
        <v>25</v>
      </c>
      <c r="H89">
        <v>2.8</v>
      </c>
      <c r="I89">
        <v>37055</v>
      </c>
    </row>
    <row r="90" spans="1:9" x14ac:dyDescent="0.25">
      <c r="A90" t="s">
        <v>3063</v>
      </c>
      <c r="B90" t="s">
        <v>2955</v>
      </c>
      <c r="C90" t="s">
        <v>23</v>
      </c>
      <c r="D90" t="s">
        <v>23</v>
      </c>
      <c r="E90">
        <v>35.777628</v>
      </c>
      <c r="F90">
        <v>-75.539769000000007</v>
      </c>
      <c r="G90">
        <v>25</v>
      </c>
      <c r="H90">
        <v>2.8</v>
      </c>
      <c r="I90">
        <v>37055</v>
      </c>
    </row>
    <row r="91" spans="1:9" x14ac:dyDescent="0.25">
      <c r="A91" t="s">
        <v>3064</v>
      </c>
      <c r="B91" t="s">
        <v>3014</v>
      </c>
      <c r="C91" t="s">
        <v>23</v>
      </c>
      <c r="D91" t="s">
        <v>23</v>
      </c>
      <c r="E91">
        <v>42.739172000000003</v>
      </c>
      <c r="F91">
        <v>-70.839241999999999</v>
      </c>
      <c r="G91">
        <v>43.833333330000002</v>
      </c>
      <c r="H91">
        <v>2.8</v>
      </c>
      <c r="I91">
        <v>25009</v>
      </c>
    </row>
    <row r="92" spans="1:9" x14ac:dyDescent="0.25">
      <c r="A92" t="s">
        <v>3065</v>
      </c>
      <c r="B92" t="s">
        <v>3066</v>
      </c>
      <c r="C92" t="s">
        <v>3016</v>
      </c>
      <c r="D92" t="s">
        <v>3067</v>
      </c>
      <c r="E92">
        <v>29.247299999999999</v>
      </c>
      <c r="F92">
        <v>-90.113200000000006</v>
      </c>
      <c r="G92">
        <v>28</v>
      </c>
      <c r="H92">
        <v>2.8</v>
      </c>
      <c r="I92">
        <v>22057</v>
      </c>
    </row>
    <row r="93" spans="1:9" x14ac:dyDescent="0.25">
      <c r="A93" t="s">
        <v>3068</v>
      </c>
      <c r="B93" t="s">
        <v>3069</v>
      </c>
      <c r="C93" t="s">
        <v>23</v>
      </c>
      <c r="D93" t="s">
        <v>23</v>
      </c>
      <c r="E93">
        <v>39.045850000000002</v>
      </c>
      <c r="F93">
        <v>-75.400866669999999</v>
      </c>
      <c r="G93">
        <v>33.92</v>
      </c>
      <c r="H93">
        <v>2.8</v>
      </c>
      <c r="I93">
        <v>10001</v>
      </c>
    </row>
    <row r="94" spans="1:9" x14ac:dyDescent="0.25">
      <c r="A94" t="s">
        <v>3070</v>
      </c>
      <c r="B94" t="s">
        <v>3071</v>
      </c>
      <c r="C94" t="s">
        <v>23</v>
      </c>
      <c r="D94" t="s">
        <v>23</v>
      </c>
      <c r="E94">
        <v>29.529166669999999</v>
      </c>
      <c r="F94">
        <v>-91.900555560000001</v>
      </c>
      <c r="G94">
        <v>31</v>
      </c>
      <c r="H94">
        <v>2.9</v>
      </c>
      <c r="I94">
        <v>22045</v>
      </c>
    </row>
    <row r="95" spans="1:9" x14ac:dyDescent="0.25">
      <c r="A95" t="s">
        <v>3072</v>
      </c>
      <c r="B95" t="s">
        <v>3071</v>
      </c>
      <c r="C95" t="s">
        <v>23</v>
      </c>
      <c r="D95" t="s">
        <v>23</v>
      </c>
      <c r="E95">
        <v>29.630555560000001</v>
      </c>
      <c r="F95">
        <v>-91.535555560000006</v>
      </c>
      <c r="G95">
        <v>31</v>
      </c>
      <c r="H95">
        <v>2.9</v>
      </c>
      <c r="I95">
        <v>22101</v>
      </c>
    </row>
    <row r="96" spans="1:9" x14ac:dyDescent="0.25">
      <c r="A96" t="s">
        <v>3073</v>
      </c>
      <c r="B96" t="s">
        <v>3071</v>
      </c>
      <c r="C96" t="s">
        <v>23</v>
      </c>
      <c r="D96" t="s">
        <v>23</v>
      </c>
      <c r="E96">
        <v>29.875</v>
      </c>
      <c r="F96">
        <v>-93.541666669999998</v>
      </c>
      <c r="G96">
        <v>31</v>
      </c>
      <c r="H96">
        <v>2.9</v>
      </c>
      <c r="I96">
        <v>22023</v>
      </c>
    </row>
    <row r="97" spans="1:9" x14ac:dyDescent="0.25">
      <c r="A97" t="s">
        <v>2738</v>
      </c>
      <c r="B97" t="s">
        <v>3011</v>
      </c>
      <c r="C97" t="s">
        <v>2988</v>
      </c>
      <c r="D97" t="s">
        <v>23</v>
      </c>
      <c r="E97">
        <v>38.644303999999998</v>
      </c>
      <c r="F97">
        <v>-75.136521000000002</v>
      </c>
      <c r="G97">
        <v>30</v>
      </c>
      <c r="H97">
        <v>2.9</v>
      </c>
      <c r="I97">
        <v>10005</v>
      </c>
    </row>
    <row r="98" spans="1:9" x14ac:dyDescent="0.25">
      <c r="A98" t="s">
        <v>2753</v>
      </c>
      <c r="B98" t="s">
        <v>3011</v>
      </c>
      <c r="C98" t="s">
        <v>2988</v>
      </c>
      <c r="D98" t="s">
        <v>23</v>
      </c>
      <c r="E98">
        <v>38.751663000000001</v>
      </c>
      <c r="F98">
        <v>-75.121334000000004</v>
      </c>
      <c r="G98">
        <v>30</v>
      </c>
      <c r="H98">
        <v>2.9</v>
      </c>
      <c r="I98">
        <v>10005</v>
      </c>
    </row>
    <row r="99" spans="1:9" x14ac:dyDescent="0.25">
      <c r="A99" t="s">
        <v>3074</v>
      </c>
      <c r="B99" t="s">
        <v>2974</v>
      </c>
      <c r="C99" t="s">
        <v>23</v>
      </c>
      <c r="D99" t="s">
        <v>23</v>
      </c>
      <c r="E99">
        <v>46.8</v>
      </c>
      <c r="F99">
        <v>-64.900000000000006</v>
      </c>
      <c r="G99">
        <v>37</v>
      </c>
      <c r="H99">
        <v>2.9</v>
      </c>
      <c r="I99">
        <v>23029</v>
      </c>
    </row>
    <row r="100" spans="1:9" x14ac:dyDescent="0.25">
      <c r="A100" t="s">
        <v>3075</v>
      </c>
      <c r="B100" t="s">
        <v>3005</v>
      </c>
      <c r="C100" t="s">
        <v>23</v>
      </c>
      <c r="D100" t="s">
        <v>23</v>
      </c>
      <c r="E100">
        <v>38.510154999999997</v>
      </c>
      <c r="F100">
        <v>-75.066495000000003</v>
      </c>
      <c r="G100">
        <v>45</v>
      </c>
      <c r="H100">
        <v>2.9</v>
      </c>
      <c r="I100">
        <v>10005</v>
      </c>
    </row>
    <row r="101" spans="1:9" x14ac:dyDescent="0.25">
      <c r="A101" t="s">
        <v>3076</v>
      </c>
      <c r="B101" t="s">
        <v>3069</v>
      </c>
      <c r="C101" t="s">
        <v>23</v>
      </c>
      <c r="D101" t="s">
        <v>23</v>
      </c>
      <c r="E101">
        <v>39.049966670000003</v>
      </c>
      <c r="F101">
        <v>-75.392016670000004</v>
      </c>
      <c r="G101">
        <v>32.83</v>
      </c>
      <c r="H101">
        <v>2.9</v>
      </c>
      <c r="I101">
        <v>10001</v>
      </c>
    </row>
    <row r="102" spans="1:9" x14ac:dyDescent="0.25">
      <c r="A102">
        <v>3</v>
      </c>
      <c r="B102" t="s">
        <v>3016</v>
      </c>
      <c r="C102" t="s">
        <v>23</v>
      </c>
      <c r="D102" t="s">
        <v>23</v>
      </c>
      <c r="E102">
        <v>28.9</v>
      </c>
      <c r="F102">
        <v>-95.5</v>
      </c>
      <c r="G102">
        <v>30</v>
      </c>
      <c r="H102">
        <v>2.9</v>
      </c>
      <c r="I102">
        <v>48039</v>
      </c>
    </row>
    <row r="103" spans="1:9" x14ac:dyDescent="0.25">
      <c r="A103" t="s">
        <v>3077</v>
      </c>
      <c r="B103" t="s">
        <v>2990</v>
      </c>
      <c r="C103" t="s">
        <v>23</v>
      </c>
      <c r="D103" t="s">
        <v>23</v>
      </c>
      <c r="E103">
        <v>40.031055559999999</v>
      </c>
      <c r="F103">
        <v>-74.085941669999997</v>
      </c>
      <c r="G103" t="s">
        <v>23</v>
      </c>
      <c r="H103">
        <v>2.9</v>
      </c>
      <c r="I103">
        <v>34029</v>
      </c>
    </row>
    <row r="104" spans="1:9" x14ac:dyDescent="0.25">
      <c r="A104" t="s">
        <v>3078</v>
      </c>
      <c r="B104" t="s">
        <v>2971</v>
      </c>
      <c r="C104" t="s">
        <v>23</v>
      </c>
      <c r="D104" t="s">
        <v>23</v>
      </c>
      <c r="E104">
        <v>29.814299999999999</v>
      </c>
      <c r="F104">
        <v>-94.781153000000003</v>
      </c>
      <c r="G104">
        <v>31</v>
      </c>
      <c r="H104">
        <v>2.9</v>
      </c>
      <c r="I104">
        <v>48071</v>
      </c>
    </row>
    <row r="105" spans="1:9" x14ac:dyDescent="0.25">
      <c r="A105" t="s">
        <v>3079</v>
      </c>
      <c r="B105" t="s">
        <v>2961</v>
      </c>
      <c r="C105" t="s">
        <v>23</v>
      </c>
      <c r="D105" t="s">
        <v>23</v>
      </c>
      <c r="E105" t="s">
        <v>23</v>
      </c>
      <c r="F105" t="s">
        <v>23</v>
      </c>
      <c r="G105" t="s">
        <v>23</v>
      </c>
      <c r="H105">
        <v>3</v>
      </c>
      <c r="I105">
        <v>1003</v>
      </c>
    </row>
    <row r="106" spans="1:9" x14ac:dyDescent="0.25">
      <c r="A106" t="s">
        <v>2561</v>
      </c>
      <c r="B106" t="s">
        <v>3080</v>
      </c>
      <c r="C106" t="s">
        <v>23</v>
      </c>
      <c r="D106" t="s">
        <v>23</v>
      </c>
      <c r="E106">
        <v>37.563527999999998</v>
      </c>
      <c r="F106">
        <v>-76.772261</v>
      </c>
      <c r="G106">
        <v>40.75</v>
      </c>
      <c r="H106">
        <v>3</v>
      </c>
      <c r="I106">
        <v>51097</v>
      </c>
    </row>
    <row r="107" spans="1:9" x14ac:dyDescent="0.25">
      <c r="A107" t="s">
        <v>3081</v>
      </c>
      <c r="B107" t="s">
        <v>3066</v>
      </c>
      <c r="C107" t="s">
        <v>3016</v>
      </c>
      <c r="D107" t="s">
        <v>3067</v>
      </c>
      <c r="E107">
        <v>29.6845</v>
      </c>
      <c r="F107">
        <v>-89.650800000000004</v>
      </c>
      <c r="G107">
        <v>28</v>
      </c>
      <c r="H107">
        <v>3</v>
      </c>
      <c r="I107">
        <v>22075</v>
      </c>
    </row>
    <row r="108" spans="1:9" x14ac:dyDescent="0.25">
      <c r="A108" t="s">
        <v>3082</v>
      </c>
      <c r="B108" t="s">
        <v>2981</v>
      </c>
      <c r="C108" t="s">
        <v>23</v>
      </c>
      <c r="D108" t="s">
        <v>23</v>
      </c>
      <c r="E108">
        <v>41.334001999999998</v>
      </c>
      <c r="F108">
        <v>-71.856583999999998</v>
      </c>
      <c r="G108">
        <v>38.5</v>
      </c>
      <c r="H108">
        <v>3</v>
      </c>
      <c r="I108">
        <v>9011</v>
      </c>
    </row>
    <row r="109" spans="1:9" x14ac:dyDescent="0.25">
      <c r="A109" t="s">
        <v>3083</v>
      </c>
      <c r="B109" t="s">
        <v>2978</v>
      </c>
      <c r="C109" t="s">
        <v>23</v>
      </c>
      <c r="D109" t="s">
        <v>23</v>
      </c>
      <c r="E109">
        <v>47.101343</v>
      </c>
      <c r="F109">
        <v>-122.706109</v>
      </c>
      <c r="G109">
        <v>28</v>
      </c>
      <c r="H109">
        <v>3</v>
      </c>
      <c r="I109">
        <v>53067</v>
      </c>
    </row>
    <row r="110" spans="1:9" x14ac:dyDescent="0.25">
      <c r="A110" t="s">
        <v>3084</v>
      </c>
      <c r="B110" t="s">
        <v>2978</v>
      </c>
      <c r="C110" t="s">
        <v>23</v>
      </c>
      <c r="D110" t="s">
        <v>23</v>
      </c>
      <c r="E110">
        <v>47.101343</v>
      </c>
      <c r="F110">
        <v>-122.706109</v>
      </c>
      <c r="G110">
        <v>28</v>
      </c>
      <c r="H110">
        <v>3</v>
      </c>
      <c r="I110">
        <v>53067</v>
      </c>
    </row>
    <row r="111" spans="1:9" x14ac:dyDescent="0.25">
      <c r="A111" t="s">
        <v>3085</v>
      </c>
      <c r="B111" t="s">
        <v>2978</v>
      </c>
      <c r="C111" t="s">
        <v>23</v>
      </c>
      <c r="D111" t="s">
        <v>23</v>
      </c>
      <c r="E111">
        <v>47.536265</v>
      </c>
      <c r="F111">
        <v>-124.34793500000001</v>
      </c>
      <c r="G111">
        <v>28</v>
      </c>
      <c r="H111">
        <v>3</v>
      </c>
      <c r="I111">
        <v>53027</v>
      </c>
    </row>
    <row r="112" spans="1:9" x14ac:dyDescent="0.25">
      <c r="A112" t="s">
        <v>3086</v>
      </c>
      <c r="B112" t="s">
        <v>2978</v>
      </c>
      <c r="C112" t="s">
        <v>23</v>
      </c>
      <c r="D112" t="s">
        <v>23</v>
      </c>
      <c r="E112">
        <v>47.536265</v>
      </c>
      <c r="F112">
        <v>-124.34793500000001</v>
      </c>
      <c r="G112">
        <v>28</v>
      </c>
      <c r="H112">
        <v>3</v>
      </c>
      <c r="I112">
        <v>53027</v>
      </c>
    </row>
    <row r="113" spans="1:9" x14ac:dyDescent="0.25">
      <c r="A113" t="s">
        <v>3087</v>
      </c>
      <c r="B113" t="s">
        <v>2978</v>
      </c>
      <c r="C113" t="s">
        <v>23</v>
      </c>
      <c r="D113" t="s">
        <v>23</v>
      </c>
      <c r="E113">
        <v>48.024906000000001</v>
      </c>
      <c r="F113">
        <v>-123.002072</v>
      </c>
      <c r="G113">
        <v>28</v>
      </c>
      <c r="H113">
        <v>3</v>
      </c>
      <c r="I113">
        <v>53009</v>
      </c>
    </row>
    <row r="114" spans="1:9" x14ac:dyDescent="0.25">
      <c r="A114" t="s">
        <v>3088</v>
      </c>
      <c r="B114" t="s">
        <v>2993</v>
      </c>
      <c r="C114" t="s">
        <v>23</v>
      </c>
      <c r="D114" t="s">
        <v>23</v>
      </c>
      <c r="E114">
        <v>41.260833329999997</v>
      </c>
      <c r="F114">
        <v>-72.715000000000003</v>
      </c>
      <c r="G114">
        <v>32</v>
      </c>
      <c r="H114">
        <v>3.1</v>
      </c>
      <c r="I114">
        <v>9009</v>
      </c>
    </row>
    <row r="115" spans="1:9" x14ac:dyDescent="0.25">
      <c r="A115" t="s">
        <v>3089</v>
      </c>
      <c r="B115" t="s">
        <v>2990</v>
      </c>
      <c r="C115" t="s">
        <v>23</v>
      </c>
      <c r="D115" t="s">
        <v>23</v>
      </c>
      <c r="E115">
        <v>39.626416669999998</v>
      </c>
      <c r="F115">
        <v>-74.257138889999993</v>
      </c>
      <c r="G115" t="s">
        <v>23</v>
      </c>
      <c r="H115">
        <v>3.1</v>
      </c>
      <c r="I115">
        <v>34029</v>
      </c>
    </row>
    <row r="116" spans="1:9" x14ac:dyDescent="0.25">
      <c r="A116" t="s">
        <v>3090</v>
      </c>
      <c r="B116" t="s">
        <v>3042</v>
      </c>
      <c r="C116" t="s">
        <v>23</v>
      </c>
      <c r="D116" t="s">
        <v>23</v>
      </c>
      <c r="E116">
        <v>30.386164999999998</v>
      </c>
      <c r="F116">
        <v>-88.773362000000006</v>
      </c>
      <c r="G116" t="s">
        <v>23</v>
      </c>
      <c r="H116">
        <v>3.2</v>
      </c>
      <c r="I116">
        <v>28059</v>
      </c>
    </row>
    <row r="117" spans="1:9" x14ac:dyDescent="0.25">
      <c r="A117" t="s">
        <v>3091</v>
      </c>
      <c r="B117" t="s">
        <v>3092</v>
      </c>
      <c r="C117" t="s">
        <v>23</v>
      </c>
      <c r="D117" t="s">
        <v>23</v>
      </c>
      <c r="E117">
        <v>37.940718060000002</v>
      </c>
      <c r="F117">
        <v>-122.5078346</v>
      </c>
      <c r="G117">
        <v>47</v>
      </c>
      <c r="H117">
        <v>3.2</v>
      </c>
      <c r="I117">
        <v>6041</v>
      </c>
    </row>
    <row r="118" spans="1:9" x14ac:dyDescent="0.25">
      <c r="A118" t="s">
        <v>3093</v>
      </c>
      <c r="B118" t="s">
        <v>2987</v>
      </c>
      <c r="C118" t="s">
        <v>2988</v>
      </c>
      <c r="D118" t="s">
        <v>23</v>
      </c>
      <c r="E118">
        <v>39.299292999999999</v>
      </c>
      <c r="F118">
        <v>-75.470187999999993</v>
      </c>
      <c r="G118" t="s">
        <v>23</v>
      </c>
      <c r="H118">
        <v>3.2</v>
      </c>
      <c r="I118">
        <v>10001</v>
      </c>
    </row>
    <row r="119" spans="1:9" x14ac:dyDescent="0.25">
      <c r="A119" t="s">
        <v>3094</v>
      </c>
      <c r="B119" t="s">
        <v>2971</v>
      </c>
      <c r="C119" t="s">
        <v>23</v>
      </c>
      <c r="D119" t="s">
        <v>23</v>
      </c>
      <c r="E119">
        <v>29.838038000000001</v>
      </c>
      <c r="F119">
        <v>-94.780135999999999</v>
      </c>
      <c r="G119">
        <v>33</v>
      </c>
      <c r="H119">
        <v>3.2</v>
      </c>
      <c r="I119">
        <v>48071</v>
      </c>
    </row>
    <row r="120" spans="1:9" x14ac:dyDescent="0.25">
      <c r="A120" t="s">
        <v>3095</v>
      </c>
      <c r="B120" t="s">
        <v>3096</v>
      </c>
      <c r="C120" t="s">
        <v>3097</v>
      </c>
      <c r="D120" t="s">
        <v>23</v>
      </c>
      <c r="E120">
        <v>29.831571</v>
      </c>
      <c r="F120">
        <v>-93.295578000000006</v>
      </c>
      <c r="G120">
        <v>15.25</v>
      </c>
      <c r="H120">
        <v>3.2786885250000002</v>
      </c>
      <c r="I120">
        <v>22023</v>
      </c>
    </row>
    <row r="121" spans="1:9" x14ac:dyDescent="0.25">
      <c r="A121" t="s">
        <v>3098</v>
      </c>
      <c r="B121" t="s">
        <v>2993</v>
      </c>
      <c r="C121" t="s">
        <v>23</v>
      </c>
      <c r="D121" t="s">
        <v>23</v>
      </c>
      <c r="E121">
        <v>41.261666669999997</v>
      </c>
      <c r="F121">
        <v>-72.803055560000004</v>
      </c>
      <c r="G121">
        <v>32</v>
      </c>
      <c r="H121">
        <v>3.3</v>
      </c>
      <c r="I121">
        <v>9009</v>
      </c>
    </row>
    <row r="122" spans="1:9" x14ac:dyDescent="0.25">
      <c r="A122" t="s">
        <v>3099</v>
      </c>
      <c r="B122" t="s">
        <v>2961</v>
      </c>
      <c r="C122" t="s">
        <v>23</v>
      </c>
      <c r="D122" t="s">
        <v>23</v>
      </c>
      <c r="E122">
        <v>38.036008389999999</v>
      </c>
      <c r="F122">
        <v>-121.8678793</v>
      </c>
      <c r="G122">
        <v>47.416666669999998</v>
      </c>
      <c r="H122">
        <v>3.3</v>
      </c>
      <c r="I122">
        <v>6013</v>
      </c>
    </row>
    <row r="123" spans="1:9" x14ac:dyDescent="0.25">
      <c r="A123" t="s">
        <v>3100</v>
      </c>
      <c r="B123" t="s">
        <v>2961</v>
      </c>
      <c r="C123" t="s">
        <v>23</v>
      </c>
      <c r="D123" t="s">
        <v>23</v>
      </c>
      <c r="E123">
        <v>38.013872020000001</v>
      </c>
      <c r="F123">
        <v>-122.4994421</v>
      </c>
      <c r="G123">
        <v>48.166666669999998</v>
      </c>
      <c r="H123">
        <v>3.3</v>
      </c>
      <c r="I123">
        <v>6041</v>
      </c>
    </row>
    <row r="124" spans="1:9" x14ac:dyDescent="0.25">
      <c r="A124" t="s">
        <v>3101</v>
      </c>
      <c r="B124" t="s">
        <v>2961</v>
      </c>
      <c r="C124" t="s">
        <v>23</v>
      </c>
      <c r="D124" t="s">
        <v>23</v>
      </c>
      <c r="E124">
        <v>38.20233743</v>
      </c>
      <c r="F124">
        <v>-122.0369422</v>
      </c>
      <c r="G124">
        <v>47.75</v>
      </c>
      <c r="H124">
        <v>3.3</v>
      </c>
      <c r="I124">
        <v>6055</v>
      </c>
    </row>
    <row r="125" spans="1:9" x14ac:dyDescent="0.25">
      <c r="A125" t="s">
        <v>3102</v>
      </c>
      <c r="B125" t="s">
        <v>2974</v>
      </c>
      <c r="C125" t="s">
        <v>23</v>
      </c>
      <c r="D125" t="s">
        <v>23</v>
      </c>
      <c r="E125">
        <v>46.7</v>
      </c>
      <c r="F125">
        <v>-64.8</v>
      </c>
      <c r="G125">
        <v>37</v>
      </c>
      <c r="H125">
        <v>3.3</v>
      </c>
      <c r="I125">
        <v>23029</v>
      </c>
    </row>
    <row r="126" spans="1:9" x14ac:dyDescent="0.25">
      <c r="A126" t="s">
        <v>3103</v>
      </c>
      <c r="B126" t="s">
        <v>3104</v>
      </c>
      <c r="C126" t="s">
        <v>3105</v>
      </c>
      <c r="D126" t="s">
        <v>23</v>
      </c>
      <c r="E126">
        <v>29.223134000000002</v>
      </c>
      <c r="F126">
        <v>-90.124009000000001</v>
      </c>
      <c r="G126">
        <v>23</v>
      </c>
      <c r="H126">
        <v>3.3</v>
      </c>
      <c r="I126">
        <v>22057</v>
      </c>
    </row>
    <row r="127" spans="1:9" x14ac:dyDescent="0.25">
      <c r="A127" t="s">
        <v>3106</v>
      </c>
      <c r="B127" t="s">
        <v>3009</v>
      </c>
      <c r="C127" t="s">
        <v>23</v>
      </c>
      <c r="D127" t="s">
        <v>23</v>
      </c>
      <c r="E127">
        <v>35.374484000000002</v>
      </c>
      <c r="F127">
        <v>-76.729664999999997</v>
      </c>
      <c r="G127">
        <v>45</v>
      </c>
      <c r="H127">
        <v>3.3</v>
      </c>
      <c r="I127">
        <v>37013</v>
      </c>
    </row>
    <row r="128" spans="1:9" x14ac:dyDescent="0.25">
      <c r="A128" t="s">
        <v>3107</v>
      </c>
      <c r="B128" t="s">
        <v>3108</v>
      </c>
      <c r="C128" t="s">
        <v>23</v>
      </c>
      <c r="D128" t="s">
        <v>23</v>
      </c>
      <c r="E128">
        <v>29.833425800000001</v>
      </c>
      <c r="F128">
        <v>-93.409072600000002</v>
      </c>
      <c r="G128">
        <v>43.833333330000002</v>
      </c>
      <c r="H128">
        <v>3.3</v>
      </c>
      <c r="I128">
        <v>22023</v>
      </c>
    </row>
    <row r="129" spans="1:9" x14ac:dyDescent="0.25">
      <c r="A129">
        <v>6</v>
      </c>
      <c r="B129" t="s">
        <v>3016</v>
      </c>
      <c r="C129" t="s">
        <v>23</v>
      </c>
      <c r="D129" t="s">
        <v>23</v>
      </c>
      <c r="E129">
        <v>29.9</v>
      </c>
      <c r="F129">
        <v>-93.5</v>
      </c>
      <c r="G129">
        <v>30</v>
      </c>
      <c r="H129">
        <v>3.3</v>
      </c>
      <c r="I129">
        <v>22023</v>
      </c>
    </row>
    <row r="130" spans="1:9" x14ac:dyDescent="0.25">
      <c r="A130" t="s">
        <v>3109</v>
      </c>
      <c r="B130" t="s">
        <v>3110</v>
      </c>
      <c r="C130" t="s">
        <v>23</v>
      </c>
      <c r="D130" t="s">
        <v>23</v>
      </c>
      <c r="E130">
        <v>40.826782999999999</v>
      </c>
      <c r="F130">
        <v>-74.074377999999996</v>
      </c>
      <c r="G130">
        <v>38.5</v>
      </c>
      <c r="H130">
        <v>3.3</v>
      </c>
      <c r="I130">
        <v>34003</v>
      </c>
    </row>
    <row r="131" spans="1:9" x14ac:dyDescent="0.25">
      <c r="A131">
        <v>5</v>
      </c>
      <c r="B131" t="s">
        <v>3022</v>
      </c>
      <c r="C131" t="s">
        <v>23</v>
      </c>
      <c r="D131" t="s">
        <v>23</v>
      </c>
      <c r="E131">
        <v>49.145930999999997</v>
      </c>
      <c r="F131">
        <v>-123.20003199999999</v>
      </c>
      <c r="G131">
        <v>28</v>
      </c>
      <c r="H131">
        <v>3.3</v>
      </c>
      <c r="I131">
        <v>53073</v>
      </c>
    </row>
    <row r="132" spans="1:9" x14ac:dyDescent="0.25">
      <c r="A132" t="s">
        <v>3111</v>
      </c>
      <c r="B132" t="s">
        <v>2993</v>
      </c>
      <c r="C132" t="s">
        <v>23</v>
      </c>
      <c r="D132" t="s">
        <v>23</v>
      </c>
      <c r="E132">
        <v>41.27</v>
      </c>
      <c r="F132">
        <v>-72.656666670000007</v>
      </c>
      <c r="G132">
        <v>32</v>
      </c>
      <c r="H132">
        <v>3.4</v>
      </c>
      <c r="I132">
        <v>9009</v>
      </c>
    </row>
    <row r="133" spans="1:9" x14ac:dyDescent="0.25">
      <c r="A133" t="s">
        <v>3112</v>
      </c>
      <c r="B133" t="s">
        <v>2961</v>
      </c>
      <c r="C133" t="s">
        <v>23</v>
      </c>
      <c r="D133" t="s">
        <v>23</v>
      </c>
      <c r="E133">
        <v>38.17971163</v>
      </c>
      <c r="F133">
        <v>-122.54304329999999</v>
      </c>
      <c r="G133">
        <v>46.25</v>
      </c>
      <c r="H133">
        <v>3.4</v>
      </c>
      <c r="I133">
        <v>6041</v>
      </c>
    </row>
    <row r="134" spans="1:9" x14ac:dyDescent="0.25">
      <c r="A134" t="s">
        <v>3113</v>
      </c>
      <c r="B134" t="s">
        <v>2961</v>
      </c>
      <c r="C134" t="s">
        <v>23</v>
      </c>
      <c r="D134" t="s">
        <v>23</v>
      </c>
      <c r="E134" t="s">
        <v>23</v>
      </c>
      <c r="F134" t="s">
        <v>23</v>
      </c>
      <c r="G134" t="s">
        <v>23</v>
      </c>
      <c r="H134">
        <v>3.4</v>
      </c>
      <c r="I134">
        <v>1003</v>
      </c>
    </row>
    <row r="135" spans="1:9" x14ac:dyDescent="0.25">
      <c r="A135" t="s">
        <v>3114</v>
      </c>
      <c r="B135" t="s">
        <v>3016</v>
      </c>
      <c r="C135" t="s">
        <v>23</v>
      </c>
      <c r="D135" t="s">
        <v>23</v>
      </c>
      <c r="E135">
        <v>41.647623000000003</v>
      </c>
      <c r="F135">
        <v>-71.353866999999994</v>
      </c>
      <c r="G135">
        <v>31</v>
      </c>
      <c r="H135">
        <v>3.4</v>
      </c>
      <c r="I135">
        <v>44005</v>
      </c>
    </row>
    <row r="136" spans="1:9" x14ac:dyDescent="0.25">
      <c r="A136" t="s">
        <v>3115</v>
      </c>
      <c r="B136" t="s">
        <v>2951</v>
      </c>
      <c r="C136" t="s">
        <v>23</v>
      </c>
      <c r="D136" t="s">
        <v>23</v>
      </c>
      <c r="E136">
        <v>31.341000000000001</v>
      </c>
      <c r="F136">
        <v>-81.48</v>
      </c>
      <c r="G136">
        <v>38</v>
      </c>
      <c r="H136">
        <v>3.4210526319999999</v>
      </c>
      <c r="I136">
        <v>13127</v>
      </c>
    </row>
    <row r="137" spans="1:9" x14ac:dyDescent="0.25">
      <c r="A137" t="s">
        <v>3116</v>
      </c>
      <c r="B137" t="s">
        <v>3108</v>
      </c>
      <c r="C137" t="s">
        <v>23</v>
      </c>
      <c r="D137" t="s">
        <v>23</v>
      </c>
      <c r="E137">
        <v>29.962350000000001</v>
      </c>
      <c r="F137">
        <v>-93.510566699999998</v>
      </c>
      <c r="G137">
        <v>43.833333330000002</v>
      </c>
      <c r="H137">
        <v>3.5</v>
      </c>
      <c r="I137">
        <v>22019</v>
      </c>
    </row>
    <row r="138" spans="1:9" x14ac:dyDescent="0.25">
      <c r="A138" t="s">
        <v>3117</v>
      </c>
      <c r="B138" t="s">
        <v>3108</v>
      </c>
      <c r="C138" t="s">
        <v>23</v>
      </c>
      <c r="D138" t="s">
        <v>23</v>
      </c>
      <c r="E138">
        <v>29.875250000000001</v>
      </c>
      <c r="F138">
        <v>-93.698083299999993</v>
      </c>
      <c r="G138">
        <v>43.833333330000002</v>
      </c>
      <c r="H138">
        <v>3.5</v>
      </c>
      <c r="I138">
        <v>22023</v>
      </c>
    </row>
    <row r="139" spans="1:9" x14ac:dyDescent="0.25">
      <c r="A139">
        <v>5</v>
      </c>
      <c r="B139" t="s">
        <v>3016</v>
      </c>
      <c r="C139" t="s">
        <v>23</v>
      </c>
      <c r="D139" t="s">
        <v>23</v>
      </c>
      <c r="E139">
        <v>29.8</v>
      </c>
      <c r="F139">
        <v>-94</v>
      </c>
      <c r="G139">
        <v>30</v>
      </c>
      <c r="H139">
        <v>3.5</v>
      </c>
      <c r="I139">
        <v>22023</v>
      </c>
    </row>
    <row r="140" spans="1:9" x14ac:dyDescent="0.25">
      <c r="A140" t="s">
        <v>3118</v>
      </c>
      <c r="B140" t="s">
        <v>2990</v>
      </c>
      <c r="C140" t="s">
        <v>23</v>
      </c>
      <c r="D140" t="s">
        <v>23</v>
      </c>
      <c r="E140">
        <v>39.240524999999998</v>
      </c>
      <c r="F140">
        <v>-75.103555560000004</v>
      </c>
      <c r="G140" t="s">
        <v>23</v>
      </c>
      <c r="H140">
        <v>3.5</v>
      </c>
      <c r="I140">
        <v>34011</v>
      </c>
    </row>
    <row r="141" spans="1:9" x14ac:dyDescent="0.25">
      <c r="A141" t="s">
        <v>3119</v>
      </c>
      <c r="B141" t="s">
        <v>2990</v>
      </c>
      <c r="C141" t="s">
        <v>23</v>
      </c>
      <c r="D141" t="s">
        <v>23</v>
      </c>
      <c r="E141">
        <v>39.629013890000003</v>
      </c>
      <c r="F141">
        <v>-74.257763890000007</v>
      </c>
      <c r="G141" t="s">
        <v>23</v>
      </c>
      <c r="H141">
        <v>3.5</v>
      </c>
      <c r="I141">
        <v>34029</v>
      </c>
    </row>
    <row r="142" spans="1:9" x14ac:dyDescent="0.25">
      <c r="A142" t="s">
        <v>3120</v>
      </c>
      <c r="B142" t="s">
        <v>2990</v>
      </c>
      <c r="C142" t="s">
        <v>23</v>
      </c>
      <c r="D142" t="s">
        <v>23</v>
      </c>
      <c r="E142">
        <v>39.632972219999999</v>
      </c>
      <c r="F142">
        <v>-74.259194440000002</v>
      </c>
      <c r="G142" t="s">
        <v>23</v>
      </c>
      <c r="H142">
        <v>3.5</v>
      </c>
      <c r="I142">
        <v>34029</v>
      </c>
    </row>
    <row r="143" spans="1:9" x14ac:dyDescent="0.25">
      <c r="A143" t="s">
        <v>3121</v>
      </c>
      <c r="B143" t="s">
        <v>3092</v>
      </c>
      <c r="C143" t="s">
        <v>23</v>
      </c>
      <c r="D143" t="s">
        <v>23</v>
      </c>
      <c r="E143">
        <v>37.9377815</v>
      </c>
      <c r="F143">
        <v>-122.5095259</v>
      </c>
      <c r="G143">
        <v>47</v>
      </c>
      <c r="H143">
        <v>3.6</v>
      </c>
      <c r="I143">
        <v>6041</v>
      </c>
    </row>
    <row r="144" spans="1:9" x14ac:dyDescent="0.25">
      <c r="A144" t="s">
        <v>3122</v>
      </c>
      <c r="B144" t="s">
        <v>3092</v>
      </c>
      <c r="C144" t="s">
        <v>23</v>
      </c>
      <c r="D144" t="s">
        <v>23</v>
      </c>
      <c r="E144">
        <v>37.940536620000003</v>
      </c>
      <c r="F144">
        <v>-122.5099287</v>
      </c>
      <c r="G144">
        <v>47</v>
      </c>
      <c r="H144">
        <v>3.6</v>
      </c>
      <c r="I144">
        <v>6041</v>
      </c>
    </row>
    <row r="145" spans="1:9" x14ac:dyDescent="0.25">
      <c r="A145" t="s">
        <v>3123</v>
      </c>
      <c r="B145" t="s">
        <v>3054</v>
      </c>
      <c r="C145" t="s">
        <v>23</v>
      </c>
      <c r="D145" t="s">
        <v>23</v>
      </c>
      <c r="E145">
        <v>44.736317999999997</v>
      </c>
      <c r="F145">
        <v>-63.258083999999997</v>
      </c>
      <c r="G145">
        <v>28</v>
      </c>
      <c r="H145">
        <v>3.6</v>
      </c>
      <c r="I145">
        <v>23029</v>
      </c>
    </row>
    <row r="146" spans="1:9" x14ac:dyDescent="0.25">
      <c r="A146" t="s">
        <v>3124</v>
      </c>
      <c r="B146" t="s">
        <v>2955</v>
      </c>
      <c r="C146" t="s">
        <v>23</v>
      </c>
      <c r="D146" t="s">
        <v>23</v>
      </c>
      <c r="E146">
        <v>35.360686999999999</v>
      </c>
      <c r="F146">
        <v>-76.699473999999995</v>
      </c>
      <c r="G146">
        <v>25</v>
      </c>
      <c r="H146">
        <v>3.6</v>
      </c>
      <c r="I146">
        <v>37013</v>
      </c>
    </row>
    <row r="147" spans="1:9" x14ac:dyDescent="0.25">
      <c r="A147" t="s">
        <v>3125</v>
      </c>
      <c r="B147" t="s">
        <v>2955</v>
      </c>
      <c r="C147" t="s">
        <v>23</v>
      </c>
      <c r="D147" t="s">
        <v>23</v>
      </c>
      <c r="E147">
        <v>35.777628</v>
      </c>
      <c r="F147">
        <v>-75.539769000000007</v>
      </c>
      <c r="G147">
        <v>25</v>
      </c>
      <c r="H147">
        <v>3.6</v>
      </c>
      <c r="I147">
        <v>37055</v>
      </c>
    </row>
    <row r="148" spans="1:9" x14ac:dyDescent="0.25">
      <c r="A148" t="s">
        <v>3126</v>
      </c>
      <c r="B148" t="s">
        <v>2987</v>
      </c>
      <c r="C148" t="s">
        <v>2988</v>
      </c>
      <c r="D148" t="s">
        <v>23</v>
      </c>
      <c r="E148">
        <v>39.170605999999999</v>
      </c>
      <c r="F148">
        <v>-75.422450999999995</v>
      </c>
      <c r="G148" t="s">
        <v>23</v>
      </c>
      <c r="H148">
        <v>3.6</v>
      </c>
      <c r="I148">
        <v>10001</v>
      </c>
    </row>
    <row r="149" spans="1:9" x14ac:dyDescent="0.25">
      <c r="A149" t="s">
        <v>3127</v>
      </c>
      <c r="B149" t="s">
        <v>2987</v>
      </c>
      <c r="C149" t="s">
        <v>2988</v>
      </c>
      <c r="D149" t="s">
        <v>23</v>
      </c>
      <c r="E149">
        <v>38.953153999999998</v>
      </c>
      <c r="F149">
        <v>-75.361698000000004</v>
      </c>
      <c r="G149" t="s">
        <v>23</v>
      </c>
      <c r="H149">
        <v>3.6</v>
      </c>
      <c r="I149">
        <v>10001</v>
      </c>
    </row>
    <row r="150" spans="1:9" x14ac:dyDescent="0.25">
      <c r="A150" t="s">
        <v>3128</v>
      </c>
      <c r="B150" t="s">
        <v>2987</v>
      </c>
      <c r="C150" t="s">
        <v>2988</v>
      </c>
      <c r="D150" t="s">
        <v>23</v>
      </c>
      <c r="E150">
        <v>38.780881999999998</v>
      </c>
      <c r="F150">
        <v>-75.114874999999998</v>
      </c>
      <c r="G150" t="s">
        <v>23</v>
      </c>
      <c r="H150">
        <v>3.6</v>
      </c>
      <c r="I150">
        <v>10005</v>
      </c>
    </row>
    <row r="151" spans="1:9" x14ac:dyDescent="0.25">
      <c r="A151" t="s">
        <v>3129</v>
      </c>
      <c r="B151" t="s">
        <v>2987</v>
      </c>
      <c r="C151" t="s">
        <v>2988</v>
      </c>
      <c r="D151" t="s">
        <v>23</v>
      </c>
      <c r="E151">
        <v>38.467564000000003</v>
      </c>
      <c r="F151">
        <v>-75.076494999999994</v>
      </c>
      <c r="G151" t="s">
        <v>23</v>
      </c>
      <c r="H151">
        <v>3.6</v>
      </c>
      <c r="I151">
        <v>10005</v>
      </c>
    </row>
    <row r="152" spans="1:9" x14ac:dyDescent="0.25">
      <c r="A152" t="s">
        <v>3130</v>
      </c>
      <c r="B152" t="s">
        <v>3038</v>
      </c>
      <c r="C152" t="s">
        <v>23</v>
      </c>
      <c r="D152" t="s">
        <v>23</v>
      </c>
      <c r="E152">
        <v>40.567388000000001</v>
      </c>
      <c r="F152">
        <v>-74.268794</v>
      </c>
      <c r="G152">
        <v>37.75</v>
      </c>
      <c r="H152">
        <v>3.61</v>
      </c>
      <c r="I152">
        <v>34023</v>
      </c>
    </row>
    <row r="153" spans="1:9" x14ac:dyDescent="0.25">
      <c r="A153" t="s">
        <v>3131</v>
      </c>
      <c r="B153" t="s">
        <v>2961</v>
      </c>
      <c r="C153" t="s">
        <v>23</v>
      </c>
      <c r="D153" t="s">
        <v>23</v>
      </c>
      <c r="E153">
        <v>38.036382670000002</v>
      </c>
      <c r="F153">
        <v>-121.858572</v>
      </c>
      <c r="G153">
        <v>47.5</v>
      </c>
      <c r="H153">
        <v>3.7</v>
      </c>
      <c r="I153">
        <v>6013</v>
      </c>
    </row>
    <row r="154" spans="1:9" x14ac:dyDescent="0.25">
      <c r="A154" t="s">
        <v>3132</v>
      </c>
      <c r="B154" t="s">
        <v>2961</v>
      </c>
      <c r="C154" t="s">
        <v>23</v>
      </c>
      <c r="D154" t="s">
        <v>23</v>
      </c>
      <c r="E154">
        <v>38.037086930000001</v>
      </c>
      <c r="F154">
        <v>-121.868109</v>
      </c>
      <c r="G154">
        <v>47.416666669999998</v>
      </c>
      <c r="H154">
        <v>3.7</v>
      </c>
      <c r="I154">
        <v>6013</v>
      </c>
    </row>
    <row r="155" spans="1:9" x14ac:dyDescent="0.25">
      <c r="A155" t="s">
        <v>3133</v>
      </c>
      <c r="B155" t="s">
        <v>2974</v>
      </c>
      <c r="C155" t="s">
        <v>23</v>
      </c>
      <c r="D155" t="s">
        <v>23</v>
      </c>
      <c r="E155">
        <v>46.4</v>
      </c>
      <c r="F155">
        <v>-63.2</v>
      </c>
      <c r="G155">
        <v>37</v>
      </c>
      <c r="H155">
        <v>3.7</v>
      </c>
      <c r="I155">
        <v>23029</v>
      </c>
    </row>
    <row r="156" spans="1:9" x14ac:dyDescent="0.25">
      <c r="A156" t="s">
        <v>2635</v>
      </c>
      <c r="B156" t="s">
        <v>3080</v>
      </c>
      <c r="C156" t="s">
        <v>23</v>
      </c>
      <c r="D156" t="s">
        <v>23</v>
      </c>
      <c r="E156">
        <v>37.555555560000002</v>
      </c>
      <c r="F156">
        <v>-76.808888890000006</v>
      </c>
      <c r="G156">
        <v>40.75</v>
      </c>
      <c r="H156">
        <v>3.7</v>
      </c>
      <c r="I156">
        <v>51101</v>
      </c>
    </row>
    <row r="157" spans="1:9" x14ac:dyDescent="0.25">
      <c r="A157" t="s">
        <v>3134</v>
      </c>
      <c r="B157" t="s">
        <v>3069</v>
      </c>
      <c r="C157" t="s">
        <v>23</v>
      </c>
      <c r="D157" t="s">
        <v>23</v>
      </c>
      <c r="E157">
        <v>39.048166670000001</v>
      </c>
      <c r="F157">
        <v>-75.403516670000002</v>
      </c>
      <c r="G157">
        <v>33.92</v>
      </c>
      <c r="H157">
        <v>3.7</v>
      </c>
      <c r="I157">
        <v>10001</v>
      </c>
    </row>
    <row r="158" spans="1:9" x14ac:dyDescent="0.25">
      <c r="A158" t="s">
        <v>3135</v>
      </c>
      <c r="B158" t="s">
        <v>2993</v>
      </c>
      <c r="C158" t="s">
        <v>23</v>
      </c>
      <c r="D158" t="s">
        <v>23</v>
      </c>
      <c r="E158">
        <v>41.272222220000003</v>
      </c>
      <c r="F158">
        <v>-72.666666669999998</v>
      </c>
      <c r="G158">
        <v>32</v>
      </c>
      <c r="H158">
        <v>3.8</v>
      </c>
      <c r="I158">
        <v>9009</v>
      </c>
    </row>
    <row r="159" spans="1:9" x14ac:dyDescent="0.25">
      <c r="A159" t="s">
        <v>3136</v>
      </c>
      <c r="B159" t="s">
        <v>3042</v>
      </c>
      <c r="C159" t="s">
        <v>23</v>
      </c>
      <c r="D159" t="s">
        <v>23</v>
      </c>
      <c r="E159">
        <v>28.832543000000001</v>
      </c>
      <c r="F159">
        <v>-95.539170999999996</v>
      </c>
      <c r="G159" t="s">
        <v>23</v>
      </c>
      <c r="H159">
        <v>3.8</v>
      </c>
      <c r="I159">
        <v>48039</v>
      </c>
    </row>
    <row r="160" spans="1:9" x14ac:dyDescent="0.25">
      <c r="A160" t="s">
        <v>3137</v>
      </c>
      <c r="B160" t="s">
        <v>3092</v>
      </c>
      <c r="C160" t="s">
        <v>23</v>
      </c>
      <c r="D160" t="s">
        <v>23</v>
      </c>
      <c r="E160">
        <v>37.9406629</v>
      </c>
      <c r="F160">
        <v>-122.5056431</v>
      </c>
      <c r="G160">
        <v>47</v>
      </c>
      <c r="H160">
        <v>3.8</v>
      </c>
      <c r="I160">
        <v>6041</v>
      </c>
    </row>
    <row r="161" spans="1:9" x14ac:dyDescent="0.25">
      <c r="A161" t="s">
        <v>3138</v>
      </c>
      <c r="B161" t="s">
        <v>3011</v>
      </c>
      <c r="C161" t="s">
        <v>2988</v>
      </c>
      <c r="D161" t="s">
        <v>23</v>
      </c>
      <c r="E161">
        <v>38.798999999999999</v>
      </c>
      <c r="F161">
        <v>-75.218000000000004</v>
      </c>
      <c r="G161">
        <v>30</v>
      </c>
      <c r="H161">
        <v>3.8</v>
      </c>
      <c r="I161">
        <v>10005</v>
      </c>
    </row>
    <row r="162" spans="1:9" x14ac:dyDescent="0.25">
      <c r="A162" t="s">
        <v>3139</v>
      </c>
      <c r="B162" t="s">
        <v>2974</v>
      </c>
      <c r="C162" t="s">
        <v>23</v>
      </c>
      <c r="D162" t="s">
        <v>23</v>
      </c>
      <c r="E162">
        <v>44.7</v>
      </c>
      <c r="F162">
        <v>-63.4</v>
      </c>
      <c r="G162">
        <v>37</v>
      </c>
      <c r="H162">
        <v>3.8</v>
      </c>
      <c r="I162">
        <v>23029</v>
      </c>
    </row>
    <row r="163" spans="1:9" x14ac:dyDescent="0.25">
      <c r="A163" t="s">
        <v>3140</v>
      </c>
      <c r="B163" t="s">
        <v>3141</v>
      </c>
      <c r="C163" t="s">
        <v>23</v>
      </c>
      <c r="D163" t="s">
        <v>23</v>
      </c>
      <c r="E163">
        <v>44.739939</v>
      </c>
      <c r="F163">
        <v>-63.266646000000001</v>
      </c>
      <c r="G163">
        <v>33</v>
      </c>
      <c r="H163">
        <v>3.8</v>
      </c>
      <c r="I163">
        <v>23029</v>
      </c>
    </row>
    <row r="164" spans="1:9" x14ac:dyDescent="0.25">
      <c r="A164" t="s">
        <v>3142</v>
      </c>
      <c r="B164" t="s">
        <v>2987</v>
      </c>
      <c r="C164" t="s">
        <v>2988</v>
      </c>
      <c r="D164" t="s">
        <v>23</v>
      </c>
      <c r="E164">
        <v>39.170605999999999</v>
      </c>
      <c r="F164">
        <v>-75.422450999999995</v>
      </c>
      <c r="G164" t="s">
        <v>23</v>
      </c>
      <c r="H164">
        <v>3.8</v>
      </c>
      <c r="I164">
        <v>10001</v>
      </c>
    </row>
    <row r="165" spans="1:9" x14ac:dyDescent="0.25">
      <c r="A165" t="s">
        <v>3143</v>
      </c>
      <c r="B165" t="s">
        <v>3066</v>
      </c>
      <c r="C165" t="s">
        <v>3016</v>
      </c>
      <c r="D165" t="s">
        <v>3067</v>
      </c>
      <c r="E165">
        <v>29.1907</v>
      </c>
      <c r="F165">
        <v>-90.157700000000006</v>
      </c>
      <c r="G165">
        <v>28</v>
      </c>
      <c r="H165">
        <v>3.8</v>
      </c>
      <c r="I165">
        <v>22057</v>
      </c>
    </row>
    <row r="166" spans="1:9" x14ac:dyDescent="0.25">
      <c r="A166" t="s">
        <v>3144</v>
      </c>
      <c r="B166" t="s">
        <v>3145</v>
      </c>
      <c r="C166" t="s">
        <v>23</v>
      </c>
      <c r="D166" t="s">
        <v>23</v>
      </c>
      <c r="E166">
        <v>41.829067999999999</v>
      </c>
      <c r="F166">
        <v>-69.950613000000004</v>
      </c>
      <c r="G166">
        <v>28</v>
      </c>
      <c r="H166">
        <v>3.8</v>
      </c>
      <c r="I166">
        <v>25001</v>
      </c>
    </row>
    <row r="167" spans="1:9" x14ac:dyDescent="0.25">
      <c r="A167" t="s">
        <v>3146</v>
      </c>
      <c r="B167" t="s">
        <v>3145</v>
      </c>
      <c r="C167" t="s">
        <v>23</v>
      </c>
      <c r="D167" t="s">
        <v>23</v>
      </c>
      <c r="E167">
        <v>41.842861999999997</v>
      </c>
      <c r="F167">
        <v>-69.953463999999997</v>
      </c>
      <c r="G167">
        <v>28</v>
      </c>
      <c r="H167">
        <v>3.8</v>
      </c>
      <c r="I167">
        <v>25001</v>
      </c>
    </row>
    <row r="168" spans="1:9" x14ac:dyDescent="0.25">
      <c r="A168" t="s">
        <v>3147</v>
      </c>
      <c r="B168" t="s">
        <v>3110</v>
      </c>
      <c r="C168" t="s">
        <v>23</v>
      </c>
      <c r="D168" t="s">
        <v>23</v>
      </c>
      <c r="E168">
        <v>40.829903999999999</v>
      </c>
      <c r="F168">
        <v>-74.075252000000006</v>
      </c>
      <c r="G168">
        <v>38.5</v>
      </c>
      <c r="H168">
        <v>3.8</v>
      </c>
      <c r="I168">
        <v>34003</v>
      </c>
    </row>
    <row r="169" spans="1:9" x14ac:dyDescent="0.25">
      <c r="A169" t="s">
        <v>3148</v>
      </c>
      <c r="B169" t="s">
        <v>2993</v>
      </c>
      <c r="C169" t="s">
        <v>23</v>
      </c>
      <c r="D169" t="s">
        <v>23</v>
      </c>
      <c r="E169">
        <v>41.260833329999997</v>
      </c>
      <c r="F169">
        <v>-72.715000000000003</v>
      </c>
      <c r="G169">
        <v>32</v>
      </c>
      <c r="H169">
        <v>3.9</v>
      </c>
      <c r="I169">
        <v>9009</v>
      </c>
    </row>
    <row r="170" spans="1:9" x14ac:dyDescent="0.25">
      <c r="A170" t="s">
        <v>3149</v>
      </c>
      <c r="B170" t="s">
        <v>2961</v>
      </c>
      <c r="C170" t="s">
        <v>23</v>
      </c>
      <c r="D170" t="s">
        <v>23</v>
      </c>
      <c r="E170">
        <v>38.009773629999998</v>
      </c>
      <c r="F170">
        <v>-122.4857068</v>
      </c>
      <c r="G170">
        <v>48.166666669999998</v>
      </c>
      <c r="H170">
        <v>3.9</v>
      </c>
      <c r="I170">
        <v>6041</v>
      </c>
    </row>
    <row r="171" spans="1:9" x14ac:dyDescent="0.25">
      <c r="A171" t="s">
        <v>3150</v>
      </c>
      <c r="B171" t="s">
        <v>2974</v>
      </c>
      <c r="C171" t="s">
        <v>23</v>
      </c>
      <c r="D171" t="s">
        <v>23</v>
      </c>
      <c r="E171">
        <v>43.7</v>
      </c>
      <c r="F171">
        <v>-66</v>
      </c>
      <c r="G171">
        <v>37</v>
      </c>
      <c r="H171">
        <v>3.9</v>
      </c>
      <c r="I171">
        <v>23029</v>
      </c>
    </row>
    <row r="172" spans="1:9" x14ac:dyDescent="0.25">
      <c r="A172" t="s">
        <v>3151</v>
      </c>
      <c r="B172" t="s">
        <v>2951</v>
      </c>
      <c r="C172" t="s">
        <v>23</v>
      </c>
      <c r="D172" t="s">
        <v>23</v>
      </c>
      <c r="E172">
        <v>31.55</v>
      </c>
      <c r="F172">
        <v>-81.305999999999997</v>
      </c>
      <c r="G172">
        <v>38</v>
      </c>
      <c r="H172">
        <v>3.9</v>
      </c>
      <c r="I172">
        <v>13191</v>
      </c>
    </row>
    <row r="173" spans="1:9" x14ac:dyDescent="0.25">
      <c r="A173" t="s">
        <v>3152</v>
      </c>
      <c r="B173" t="s">
        <v>3108</v>
      </c>
      <c r="C173" t="s">
        <v>23</v>
      </c>
      <c r="D173" t="s">
        <v>23</v>
      </c>
      <c r="E173">
        <v>29.831714000000002</v>
      </c>
      <c r="F173">
        <v>-93.416818300000003</v>
      </c>
      <c r="G173">
        <v>43.833333330000002</v>
      </c>
      <c r="H173">
        <v>3.9</v>
      </c>
      <c r="I173">
        <v>22023</v>
      </c>
    </row>
    <row r="174" spans="1:9" x14ac:dyDescent="0.25">
      <c r="A174" t="s">
        <v>3153</v>
      </c>
      <c r="B174" t="s">
        <v>3154</v>
      </c>
      <c r="C174" t="s">
        <v>23</v>
      </c>
      <c r="D174" t="s">
        <v>23</v>
      </c>
      <c r="E174">
        <v>29.43483333</v>
      </c>
      <c r="F174">
        <v>-89.903966670000003</v>
      </c>
      <c r="G174">
        <v>41.5</v>
      </c>
      <c r="H174">
        <v>3.9</v>
      </c>
      <c r="I174">
        <v>22075</v>
      </c>
    </row>
    <row r="175" spans="1:9" x14ac:dyDescent="0.25">
      <c r="A175" t="s">
        <v>3155</v>
      </c>
      <c r="B175" t="s">
        <v>3156</v>
      </c>
      <c r="C175" t="s">
        <v>23</v>
      </c>
      <c r="D175" t="s">
        <v>23</v>
      </c>
      <c r="E175">
        <v>38.074435999999999</v>
      </c>
      <c r="F175">
        <v>-75.336404000000002</v>
      </c>
      <c r="G175">
        <v>38</v>
      </c>
      <c r="H175">
        <v>4</v>
      </c>
      <c r="I175">
        <v>24047</v>
      </c>
    </row>
    <row r="176" spans="1:9" x14ac:dyDescent="0.25">
      <c r="A176" t="s">
        <v>3157</v>
      </c>
      <c r="B176" t="s">
        <v>3158</v>
      </c>
      <c r="C176" t="s">
        <v>23</v>
      </c>
      <c r="D176" t="s">
        <v>23</v>
      </c>
      <c r="E176">
        <v>37.551388889999998</v>
      </c>
      <c r="F176">
        <v>-122.23833329999999</v>
      </c>
      <c r="G176">
        <v>45</v>
      </c>
      <c r="H176">
        <v>4</v>
      </c>
      <c r="I176">
        <v>6081</v>
      </c>
    </row>
    <row r="177" spans="1:9" x14ac:dyDescent="0.25">
      <c r="A177" t="s">
        <v>3159</v>
      </c>
      <c r="B177" t="s">
        <v>3108</v>
      </c>
      <c r="C177" t="s">
        <v>23</v>
      </c>
      <c r="D177" t="s">
        <v>23</v>
      </c>
      <c r="E177">
        <v>29.665666600000002</v>
      </c>
      <c r="F177">
        <v>-89.604183300000003</v>
      </c>
      <c r="G177">
        <v>43.833333330000002</v>
      </c>
      <c r="H177">
        <v>4</v>
      </c>
      <c r="I177">
        <v>22075</v>
      </c>
    </row>
    <row r="178" spans="1:9" x14ac:dyDescent="0.25">
      <c r="A178" t="s">
        <v>3160</v>
      </c>
      <c r="B178" t="s">
        <v>3069</v>
      </c>
      <c r="C178" t="s">
        <v>23</v>
      </c>
      <c r="D178" t="s">
        <v>23</v>
      </c>
      <c r="E178">
        <v>39.025916670000001</v>
      </c>
      <c r="F178">
        <v>-75.412499999999994</v>
      </c>
      <c r="G178">
        <v>32.83</v>
      </c>
      <c r="H178">
        <v>4</v>
      </c>
      <c r="I178">
        <v>10001</v>
      </c>
    </row>
    <row r="179" spans="1:9" x14ac:dyDescent="0.25">
      <c r="A179" t="s">
        <v>3161</v>
      </c>
      <c r="B179" t="s">
        <v>2961</v>
      </c>
      <c r="C179" t="s">
        <v>23</v>
      </c>
      <c r="D179" t="s">
        <v>23</v>
      </c>
      <c r="E179">
        <v>38.015377700000002</v>
      </c>
      <c r="F179">
        <v>-122.4985223</v>
      </c>
      <c r="G179">
        <v>48.166666669999998</v>
      </c>
      <c r="H179">
        <v>4.0999999999999996</v>
      </c>
      <c r="I179">
        <v>6041</v>
      </c>
    </row>
    <row r="180" spans="1:9" x14ac:dyDescent="0.25">
      <c r="A180" t="s">
        <v>3162</v>
      </c>
      <c r="B180" t="s">
        <v>2961</v>
      </c>
      <c r="C180" t="s">
        <v>23</v>
      </c>
      <c r="D180" t="s">
        <v>23</v>
      </c>
      <c r="E180">
        <v>38.189539789999998</v>
      </c>
      <c r="F180">
        <v>-122.0119071</v>
      </c>
      <c r="G180">
        <v>47.666666669999998</v>
      </c>
      <c r="H180">
        <v>4.0999999999999996</v>
      </c>
      <c r="I180">
        <v>6013</v>
      </c>
    </row>
    <row r="181" spans="1:9" x14ac:dyDescent="0.25">
      <c r="A181" t="s">
        <v>3163</v>
      </c>
      <c r="B181" t="s">
        <v>2987</v>
      </c>
      <c r="C181" t="s">
        <v>2988</v>
      </c>
      <c r="D181" t="s">
        <v>23</v>
      </c>
      <c r="E181">
        <v>38.694111999999997</v>
      </c>
      <c r="F181">
        <v>-75.103024000000005</v>
      </c>
      <c r="G181" t="s">
        <v>23</v>
      </c>
      <c r="H181">
        <v>4.0999999999999996</v>
      </c>
      <c r="I181">
        <v>10005</v>
      </c>
    </row>
    <row r="182" spans="1:9" x14ac:dyDescent="0.25">
      <c r="A182" t="s">
        <v>3164</v>
      </c>
      <c r="B182" t="s">
        <v>2971</v>
      </c>
      <c r="C182" t="s">
        <v>23</v>
      </c>
      <c r="D182" t="s">
        <v>23</v>
      </c>
      <c r="E182">
        <v>29.823585999999999</v>
      </c>
      <c r="F182">
        <v>-94.774161000000007</v>
      </c>
      <c r="G182">
        <v>33</v>
      </c>
      <c r="H182">
        <v>4.0999999999999996</v>
      </c>
      <c r="I182">
        <v>48071</v>
      </c>
    </row>
    <row r="183" spans="1:9" x14ac:dyDescent="0.25">
      <c r="A183" t="s">
        <v>3165</v>
      </c>
      <c r="B183" t="s">
        <v>3166</v>
      </c>
      <c r="C183" t="s">
        <v>3097</v>
      </c>
      <c r="D183" t="s">
        <v>23</v>
      </c>
      <c r="E183">
        <v>29.344821</v>
      </c>
      <c r="F183">
        <v>-91.237680999999995</v>
      </c>
      <c r="G183">
        <v>17</v>
      </c>
      <c r="H183">
        <v>4.1176470590000003</v>
      </c>
      <c r="I183">
        <v>22109</v>
      </c>
    </row>
    <row r="184" spans="1:9" x14ac:dyDescent="0.25">
      <c r="A184" t="s">
        <v>3167</v>
      </c>
      <c r="B184" t="s">
        <v>3038</v>
      </c>
      <c r="C184" t="s">
        <v>23</v>
      </c>
      <c r="D184" t="s">
        <v>23</v>
      </c>
      <c r="E184">
        <v>40.564957</v>
      </c>
      <c r="F184">
        <v>-74.265849000000003</v>
      </c>
      <c r="G184">
        <v>37.75</v>
      </c>
      <c r="H184">
        <v>4.17</v>
      </c>
      <c r="I184">
        <v>34023</v>
      </c>
    </row>
    <row r="185" spans="1:9" x14ac:dyDescent="0.25">
      <c r="A185" t="s">
        <v>3168</v>
      </c>
      <c r="B185" t="s">
        <v>2993</v>
      </c>
      <c r="C185" t="s">
        <v>23</v>
      </c>
      <c r="D185" t="s">
        <v>23</v>
      </c>
      <c r="E185">
        <v>41.261666669999997</v>
      </c>
      <c r="F185">
        <v>-72.803055560000004</v>
      </c>
      <c r="G185">
        <v>32</v>
      </c>
      <c r="H185">
        <v>4.2</v>
      </c>
      <c r="I185">
        <v>9009</v>
      </c>
    </row>
    <row r="186" spans="1:9" x14ac:dyDescent="0.25">
      <c r="A186" t="s">
        <v>3169</v>
      </c>
      <c r="B186" t="s">
        <v>2993</v>
      </c>
      <c r="C186" t="s">
        <v>23</v>
      </c>
      <c r="D186" t="s">
        <v>23</v>
      </c>
      <c r="E186">
        <v>41.261666669999997</v>
      </c>
      <c r="F186">
        <v>-72.803055560000004</v>
      </c>
      <c r="G186">
        <v>32</v>
      </c>
      <c r="H186">
        <v>4.2</v>
      </c>
      <c r="I186">
        <v>9009</v>
      </c>
    </row>
    <row r="187" spans="1:9" x14ac:dyDescent="0.25">
      <c r="A187" t="s">
        <v>3170</v>
      </c>
      <c r="B187" t="s">
        <v>3042</v>
      </c>
      <c r="C187" t="s">
        <v>23</v>
      </c>
      <c r="D187" t="s">
        <v>23</v>
      </c>
      <c r="E187">
        <v>28.238306000000001</v>
      </c>
      <c r="F187">
        <v>-96.786218000000005</v>
      </c>
      <c r="G187" t="s">
        <v>23</v>
      </c>
      <c r="H187">
        <v>4.2</v>
      </c>
      <c r="I187">
        <v>48057</v>
      </c>
    </row>
    <row r="188" spans="1:9" x14ac:dyDescent="0.25">
      <c r="A188" t="s">
        <v>3171</v>
      </c>
      <c r="B188" t="s">
        <v>3066</v>
      </c>
      <c r="C188" t="s">
        <v>3016</v>
      </c>
      <c r="D188" t="s">
        <v>3067</v>
      </c>
      <c r="E188">
        <v>29.307700000000001</v>
      </c>
      <c r="F188">
        <v>-90.156199999999998</v>
      </c>
      <c r="G188">
        <v>28</v>
      </c>
      <c r="H188">
        <v>4.2</v>
      </c>
      <c r="I188">
        <v>22057</v>
      </c>
    </row>
    <row r="189" spans="1:9" x14ac:dyDescent="0.25">
      <c r="A189" t="s">
        <v>3172</v>
      </c>
      <c r="B189" t="s">
        <v>3108</v>
      </c>
      <c r="C189" t="s">
        <v>23</v>
      </c>
      <c r="D189" t="s">
        <v>23</v>
      </c>
      <c r="E189">
        <v>29.882516599999999</v>
      </c>
      <c r="F189">
        <v>-93.729333299999993</v>
      </c>
      <c r="G189">
        <v>43.833333330000002</v>
      </c>
      <c r="H189">
        <v>4.2</v>
      </c>
      <c r="I189">
        <v>22023</v>
      </c>
    </row>
    <row r="190" spans="1:9" x14ac:dyDescent="0.25">
      <c r="A190" t="s">
        <v>3173</v>
      </c>
      <c r="B190" t="s">
        <v>2961</v>
      </c>
      <c r="C190" t="s">
        <v>23</v>
      </c>
      <c r="D190" t="s">
        <v>23</v>
      </c>
      <c r="E190">
        <v>38.037588599999999</v>
      </c>
      <c r="F190">
        <v>-121.85903740000001</v>
      </c>
      <c r="G190">
        <v>48.333333330000002</v>
      </c>
      <c r="H190">
        <v>4.3</v>
      </c>
      <c r="I190">
        <v>6013</v>
      </c>
    </row>
    <row r="191" spans="1:9" x14ac:dyDescent="0.25">
      <c r="A191" t="s">
        <v>3174</v>
      </c>
      <c r="B191" t="s">
        <v>3080</v>
      </c>
      <c r="C191" t="s">
        <v>23</v>
      </c>
      <c r="D191" t="s">
        <v>23</v>
      </c>
      <c r="E191">
        <v>37.546135999999997</v>
      </c>
      <c r="F191">
        <v>-76.798430999999994</v>
      </c>
      <c r="G191">
        <v>40.75</v>
      </c>
      <c r="H191">
        <v>4.3</v>
      </c>
      <c r="I191">
        <v>51097</v>
      </c>
    </row>
    <row r="192" spans="1:9" x14ac:dyDescent="0.25">
      <c r="A192" t="s">
        <v>3175</v>
      </c>
      <c r="B192" t="s">
        <v>3066</v>
      </c>
      <c r="C192" t="s">
        <v>3016</v>
      </c>
      <c r="D192" t="s">
        <v>3067</v>
      </c>
      <c r="E192">
        <v>29.254000000000001</v>
      </c>
      <c r="F192">
        <v>-90.170299999999997</v>
      </c>
      <c r="G192">
        <v>28</v>
      </c>
      <c r="H192">
        <v>4.3</v>
      </c>
      <c r="I192">
        <v>22057</v>
      </c>
    </row>
    <row r="193" spans="1:9" x14ac:dyDescent="0.25">
      <c r="A193" t="s">
        <v>3176</v>
      </c>
      <c r="B193" t="s">
        <v>3108</v>
      </c>
      <c r="C193" t="s">
        <v>23</v>
      </c>
      <c r="D193" t="s">
        <v>23</v>
      </c>
      <c r="E193">
        <v>29.945952299999998</v>
      </c>
      <c r="F193">
        <v>-93.5242662</v>
      </c>
      <c r="G193">
        <v>43.833333330000002</v>
      </c>
      <c r="H193">
        <v>4.3</v>
      </c>
      <c r="I193">
        <v>22019</v>
      </c>
    </row>
    <row r="194" spans="1:9" x14ac:dyDescent="0.25">
      <c r="A194" t="s">
        <v>3177</v>
      </c>
      <c r="B194" t="s">
        <v>2990</v>
      </c>
      <c r="C194" t="s">
        <v>23</v>
      </c>
      <c r="D194" t="s">
        <v>23</v>
      </c>
      <c r="E194">
        <v>39.171794439999999</v>
      </c>
      <c r="F194">
        <v>-74.875777780000007</v>
      </c>
      <c r="G194" t="s">
        <v>23</v>
      </c>
      <c r="H194">
        <v>4.3</v>
      </c>
      <c r="I194">
        <v>34009</v>
      </c>
    </row>
    <row r="195" spans="1:9" x14ac:dyDescent="0.25">
      <c r="A195" t="s">
        <v>3178</v>
      </c>
      <c r="B195" t="s">
        <v>2990</v>
      </c>
      <c r="C195" t="s">
        <v>23</v>
      </c>
      <c r="D195" t="s">
        <v>23</v>
      </c>
      <c r="E195">
        <v>39.22530278</v>
      </c>
      <c r="F195">
        <v>-75.107686110000003</v>
      </c>
      <c r="G195" t="s">
        <v>23</v>
      </c>
      <c r="H195">
        <v>4.3</v>
      </c>
      <c r="I195">
        <v>34011</v>
      </c>
    </row>
    <row r="196" spans="1:9" x14ac:dyDescent="0.25">
      <c r="A196" t="s">
        <v>3179</v>
      </c>
      <c r="B196" t="s">
        <v>2993</v>
      </c>
      <c r="C196" t="s">
        <v>23</v>
      </c>
      <c r="D196" t="s">
        <v>23</v>
      </c>
      <c r="E196">
        <v>41.27</v>
      </c>
      <c r="F196">
        <v>-72.656666670000007</v>
      </c>
      <c r="G196">
        <v>32</v>
      </c>
      <c r="H196">
        <v>4.4000000000000004</v>
      </c>
      <c r="I196">
        <v>9009</v>
      </c>
    </row>
    <row r="197" spans="1:9" x14ac:dyDescent="0.25">
      <c r="A197" t="s">
        <v>3180</v>
      </c>
      <c r="B197" t="s">
        <v>2987</v>
      </c>
      <c r="C197" t="s">
        <v>2988</v>
      </c>
      <c r="D197" t="s">
        <v>23</v>
      </c>
      <c r="E197">
        <v>38.797777779999997</v>
      </c>
      <c r="F197">
        <v>-75.188888890000001</v>
      </c>
      <c r="G197" t="s">
        <v>23</v>
      </c>
      <c r="H197">
        <v>4.4000000000000004</v>
      </c>
      <c r="I197">
        <v>10005</v>
      </c>
    </row>
    <row r="198" spans="1:9" x14ac:dyDescent="0.25">
      <c r="A198" t="s">
        <v>3181</v>
      </c>
      <c r="B198" t="s">
        <v>2951</v>
      </c>
      <c r="C198" t="s">
        <v>23</v>
      </c>
      <c r="D198" t="s">
        <v>23</v>
      </c>
      <c r="E198">
        <v>31.341000000000001</v>
      </c>
      <c r="F198">
        <v>-81.48</v>
      </c>
      <c r="G198">
        <v>38</v>
      </c>
      <c r="H198">
        <v>4.4736842110000001</v>
      </c>
      <c r="I198">
        <v>13127</v>
      </c>
    </row>
    <row r="199" spans="1:9" x14ac:dyDescent="0.25">
      <c r="A199" t="s">
        <v>3182</v>
      </c>
      <c r="B199" t="s">
        <v>2951</v>
      </c>
      <c r="C199" t="s">
        <v>23</v>
      </c>
      <c r="D199" t="s">
        <v>23</v>
      </c>
      <c r="E199">
        <v>31.321999999999999</v>
      </c>
      <c r="F199">
        <v>-81.417000000000002</v>
      </c>
      <c r="G199">
        <v>38</v>
      </c>
      <c r="H199">
        <v>4.4736842110000001</v>
      </c>
      <c r="I199">
        <v>13191</v>
      </c>
    </row>
    <row r="200" spans="1:9" x14ac:dyDescent="0.25">
      <c r="A200" t="s">
        <v>3183</v>
      </c>
      <c r="B200" t="s">
        <v>2961</v>
      </c>
      <c r="C200" t="s">
        <v>23</v>
      </c>
      <c r="D200" t="s">
        <v>23</v>
      </c>
      <c r="E200">
        <v>38.038046889999997</v>
      </c>
      <c r="F200">
        <v>-121.8684523</v>
      </c>
      <c r="G200">
        <v>47.5</v>
      </c>
      <c r="H200">
        <v>4.5</v>
      </c>
      <c r="I200">
        <v>6013</v>
      </c>
    </row>
    <row r="201" spans="1:9" x14ac:dyDescent="0.25">
      <c r="A201" t="s">
        <v>3184</v>
      </c>
      <c r="B201" t="s">
        <v>3104</v>
      </c>
      <c r="C201" t="s">
        <v>3105</v>
      </c>
      <c r="D201" t="s">
        <v>23</v>
      </c>
      <c r="E201">
        <v>29.919525</v>
      </c>
      <c r="F201">
        <v>-93.231290999999999</v>
      </c>
      <c r="G201">
        <v>23</v>
      </c>
      <c r="H201">
        <v>4.5</v>
      </c>
      <c r="I201">
        <v>22019</v>
      </c>
    </row>
    <row r="202" spans="1:9" x14ac:dyDescent="0.25">
      <c r="A202" t="s">
        <v>3185</v>
      </c>
      <c r="B202" t="s">
        <v>3104</v>
      </c>
      <c r="C202" t="s">
        <v>3105</v>
      </c>
      <c r="D202" t="s">
        <v>23</v>
      </c>
      <c r="E202">
        <v>29.925613999999999</v>
      </c>
      <c r="F202">
        <v>-93.234223</v>
      </c>
      <c r="G202">
        <v>23</v>
      </c>
      <c r="H202">
        <v>4.5</v>
      </c>
      <c r="I202">
        <v>22019</v>
      </c>
    </row>
    <row r="203" spans="1:9" x14ac:dyDescent="0.25">
      <c r="A203" t="s">
        <v>3186</v>
      </c>
      <c r="B203" t="s">
        <v>3104</v>
      </c>
      <c r="C203" t="s">
        <v>3105</v>
      </c>
      <c r="D203" t="s">
        <v>23</v>
      </c>
      <c r="E203">
        <v>29.925613999999999</v>
      </c>
      <c r="F203">
        <v>-93.234223</v>
      </c>
      <c r="G203">
        <v>23</v>
      </c>
      <c r="H203">
        <v>4.5</v>
      </c>
      <c r="I203">
        <v>22019</v>
      </c>
    </row>
    <row r="204" spans="1:9" x14ac:dyDescent="0.25">
      <c r="A204" t="s">
        <v>3187</v>
      </c>
      <c r="B204" t="s">
        <v>3104</v>
      </c>
      <c r="C204" t="s">
        <v>3105</v>
      </c>
      <c r="D204" t="s">
        <v>23</v>
      </c>
      <c r="E204">
        <v>29.925328</v>
      </c>
      <c r="F204">
        <v>-93.229305999999994</v>
      </c>
      <c r="G204">
        <v>23</v>
      </c>
      <c r="H204">
        <v>4.5</v>
      </c>
      <c r="I204">
        <v>22019</v>
      </c>
    </row>
    <row r="205" spans="1:9" x14ac:dyDescent="0.25">
      <c r="A205" t="s">
        <v>3188</v>
      </c>
      <c r="B205" t="s">
        <v>3145</v>
      </c>
      <c r="C205" t="s">
        <v>23</v>
      </c>
      <c r="D205" t="s">
        <v>23</v>
      </c>
      <c r="E205">
        <v>41.819428000000002</v>
      </c>
      <c r="F205">
        <v>-69.957517999999993</v>
      </c>
      <c r="G205">
        <v>28</v>
      </c>
      <c r="H205">
        <v>4.5</v>
      </c>
      <c r="I205">
        <v>25001</v>
      </c>
    </row>
    <row r="206" spans="1:9" x14ac:dyDescent="0.25">
      <c r="A206" t="s">
        <v>3189</v>
      </c>
      <c r="B206" t="s">
        <v>2978</v>
      </c>
      <c r="C206" t="s">
        <v>23</v>
      </c>
      <c r="D206" t="s">
        <v>23</v>
      </c>
      <c r="E206">
        <v>48.456181999999998</v>
      </c>
      <c r="F206">
        <v>-122.48694500000001</v>
      </c>
      <c r="G206">
        <v>28</v>
      </c>
      <c r="H206">
        <v>4.5</v>
      </c>
      <c r="I206">
        <v>53057</v>
      </c>
    </row>
    <row r="207" spans="1:9" x14ac:dyDescent="0.25">
      <c r="A207" t="s">
        <v>3190</v>
      </c>
      <c r="B207" t="s">
        <v>3110</v>
      </c>
      <c r="C207" t="s">
        <v>23</v>
      </c>
      <c r="D207" t="s">
        <v>23</v>
      </c>
      <c r="E207">
        <v>40.829138</v>
      </c>
      <c r="F207">
        <v>-74.075243</v>
      </c>
      <c r="G207">
        <v>38.5</v>
      </c>
      <c r="H207">
        <v>4.5</v>
      </c>
      <c r="I207">
        <v>34003</v>
      </c>
    </row>
    <row r="208" spans="1:9" x14ac:dyDescent="0.25">
      <c r="A208" t="s">
        <v>3191</v>
      </c>
      <c r="B208" t="s">
        <v>3096</v>
      </c>
      <c r="C208" t="s">
        <v>3097</v>
      </c>
      <c r="D208" t="s">
        <v>23</v>
      </c>
      <c r="E208">
        <v>29.836255999999999</v>
      </c>
      <c r="F208">
        <v>-93.266598999999999</v>
      </c>
      <c r="G208">
        <v>15.25</v>
      </c>
      <c r="H208">
        <v>4.5901639339999996</v>
      </c>
      <c r="I208">
        <v>22023</v>
      </c>
    </row>
    <row r="209" spans="1:9" x14ac:dyDescent="0.25">
      <c r="A209" t="s">
        <v>3192</v>
      </c>
      <c r="B209" t="s">
        <v>3104</v>
      </c>
      <c r="C209" t="s">
        <v>3105</v>
      </c>
      <c r="D209" t="s">
        <v>23</v>
      </c>
      <c r="E209">
        <v>29.237808999999999</v>
      </c>
      <c r="F209">
        <v>-90.127948000000004</v>
      </c>
      <c r="G209">
        <v>23</v>
      </c>
      <c r="H209">
        <v>4.5999999999999996</v>
      </c>
      <c r="I209">
        <v>22057</v>
      </c>
    </row>
    <row r="210" spans="1:9" x14ac:dyDescent="0.25">
      <c r="A210" t="s">
        <v>3193</v>
      </c>
      <c r="B210" t="s">
        <v>3104</v>
      </c>
      <c r="C210" t="s">
        <v>3105</v>
      </c>
      <c r="D210" t="s">
        <v>23</v>
      </c>
      <c r="E210">
        <v>29.223134000000002</v>
      </c>
      <c r="F210">
        <v>-90.124009000000001</v>
      </c>
      <c r="G210">
        <v>23</v>
      </c>
      <c r="H210">
        <v>4.5999999999999996</v>
      </c>
      <c r="I210">
        <v>22057</v>
      </c>
    </row>
    <row r="211" spans="1:9" x14ac:dyDescent="0.25">
      <c r="A211" t="s">
        <v>3194</v>
      </c>
      <c r="B211" t="s">
        <v>3104</v>
      </c>
      <c r="C211" t="s">
        <v>3105</v>
      </c>
      <c r="D211" t="s">
        <v>23</v>
      </c>
      <c r="E211">
        <v>29.223134000000002</v>
      </c>
      <c r="F211">
        <v>-90.124009000000001</v>
      </c>
      <c r="G211">
        <v>23</v>
      </c>
      <c r="H211">
        <v>4.5999999999999996</v>
      </c>
      <c r="I211">
        <v>22057</v>
      </c>
    </row>
    <row r="212" spans="1:9" x14ac:dyDescent="0.25">
      <c r="A212" t="s">
        <v>3195</v>
      </c>
      <c r="B212" t="s">
        <v>3104</v>
      </c>
      <c r="C212" t="s">
        <v>3105</v>
      </c>
      <c r="D212" t="s">
        <v>23</v>
      </c>
      <c r="E212">
        <v>29.223134000000002</v>
      </c>
      <c r="F212">
        <v>-90.124009000000001</v>
      </c>
      <c r="G212">
        <v>23</v>
      </c>
      <c r="H212">
        <v>4.5999999999999996</v>
      </c>
      <c r="I212">
        <v>22057</v>
      </c>
    </row>
    <row r="213" spans="1:9" x14ac:dyDescent="0.25">
      <c r="A213" t="s">
        <v>3196</v>
      </c>
      <c r="B213" t="s">
        <v>3197</v>
      </c>
      <c r="C213" t="s">
        <v>23</v>
      </c>
      <c r="D213" t="s">
        <v>23</v>
      </c>
      <c r="E213">
        <v>49.095283999999999</v>
      </c>
      <c r="F213">
        <v>-123.138869</v>
      </c>
      <c r="G213">
        <v>33</v>
      </c>
      <c r="H213">
        <v>4.5999999999999996</v>
      </c>
      <c r="I213">
        <v>53073</v>
      </c>
    </row>
    <row r="214" spans="1:9" x14ac:dyDescent="0.25">
      <c r="A214" t="s">
        <v>3198</v>
      </c>
      <c r="B214" t="s">
        <v>2988</v>
      </c>
      <c r="C214" t="s">
        <v>23</v>
      </c>
      <c r="D214" t="s">
        <v>23</v>
      </c>
      <c r="E214">
        <v>39.241202999999999</v>
      </c>
      <c r="F214">
        <v>-75.419982000000005</v>
      </c>
      <c r="G214">
        <v>35</v>
      </c>
      <c r="H214">
        <v>4.5999999999999996</v>
      </c>
      <c r="I214">
        <v>10001</v>
      </c>
    </row>
    <row r="215" spans="1:9" x14ac:dyDescent="0.25">
      <c r="A215" t="s">
        <v>3199</v>
      </c>
      <c r="B215" t="s">
        <v>3108</v>
      </c>
      <c r="C215" t="s">
        <v>23</v>
      </c>
      <c r="D215" t="s">
        <v>23</v>
      </c>
      <c r="E215">
        <v>29.261216600000001</v>
      </c>
      <c r="F215">
        <v>-91.094750000000005</v>
      </c>
      <c r="G215">
        <v>43.833333330000002</v>
      </c>
      <c r="H215">
        <v>4.5999999999999996</v>
      </c>
      <c r="I215">
        <v>22109</v>
      </c>
    </row>
    <row r="216" spans="1:9" x14ac:dyDescent="0.25">
      <c r="A216" t="s">
        <v>3200</v>
      </c>
      <c r="B216" t="s">
        <v>3201</v>
      </c>
      <c r="C216" t="s">
        <v>23</v>
      </c>
      <c r="D216" t="s">
        <v>23</v>
      </c>
      <c r="E216">
        <v>29.750450000000001</v>
      </c>
      <c r="F216">
        <v>-89.797300000000007</v>
      </c>
      <c r="G216">
        <v>44</v>
      </c>
      <c r="H216">
        <v>4.6900000000000004</v>
      </c>
      <c r="I216">
        <v>22075</v>
      </c>
    </row>
    <row r="217" spans="1:9" x14ac:dyDescent="0.25">
      <c r="A217" t="s">
        <v>3202</v>
      </c>
      <c r="B217" t="s">
        <v>3042</v>
      </c>
      <c r="C217" t="s">
        <v>23</v>
      </c>
      <c r="D217" t="s">
        <v>23</v>
      </c>
      <c r="E217">
        <v>30.423991000000001</v>
      </c>
      <c r="F217">
        <v>-88.813970999999995</v>
      </c>
      <c r="G217" t="s">
        <v>23</v>
      </c>
      <c r="H217">
        <v>4.7</v>
      </c>
      <c r="I217">
        <v>28059</v>
      </c>
    </row>
    <row r="218" spans="1:9" x14ac:dyDescent="0.25">
      <c r="A218" t="s">
        <v>3203</v>
      </c>
      <c r="B218" t="s">
        <v>2961</v>
      </c>
      <c r="C218" t="s">
        <v>23</v>
      </c>
      <c r="D218" t="s">
        <v>23</v>
      </c>
      <c r="E218">
        <v>38.192405460000003</v>
      </c>
      <c r="F218">
        <v>-122.323331</v>
      </c>
      <c r="G218">
        <v>46.083333330000002</v>
      </c>
      <c r="H218">
        <v>4.7</v>
      </c>
      <c r="I218">
        <v>6055</v>
      </c>
    </row>
    <row r="219" spans="1:9" x14ac:dyDescent="0.25">
      <c r="A219" t="s">
        <v>3204</v>
      </c>
      <c r="B219" t="s">
        <v>3066</v>
      </c>
      <c r="C219" t="s">
        <v>3016</v>
      </c>
      <c r="D219" t="s">
        <v>3067</v>
      </c>
      <c r="E219">
        <v>29.566700000000001</v>
      </c>
      <c r="F219">
        <v>-89.644999999999996</v>
      </c>
      <c r="G219">
        <v>28</v>
      </c>
      <c r="H219">
        <v>4.7</v>
      </c>
      <c r="I219">
        <v>22075</v>
      </c>
    </row>
    <row r="220" spans="1:9" x14ac:dyDescent="0.25">
      <c r="A220" t="s">
        <v>3205</v>
      </c>
      <c r="B220" t="s">
        <v>3038</v>
      </c>
      <c r="C220" t="s">
        <v>23</v>
      </c>
      <c r="D220" t="s">
        <v>23</v>
      </c>
      <c r="E220">
        <v>40.563414000000002</v>
      </c>
      <c r="F220">
        <v>-74.267992000000007</v>
      </c>
      <c r="G220">
        <v>37.75</v>
      </c>
      <c r="H220">
        <v>4.72</v>
      </c>
      <c r="I220">
        <v>34023</v>
      </c>
    </row>
    <row r="221" spans="1:9" x14ac:dyDescent="0.25">
      <c r="A221" t="s">
        <v>3206</v>
      </c>
      <c r="B221" t="s">
        <v>3071</v>
      </c>
      <c r="C221" t="s">
        <v>23</v>
      </c>
      <c r="D221" t="s">
        <v>23</v>
      </c>
      <c r="E221">
        <v>29.875</v>
      </c>
      <c r="F221">
        <v>-93.541666669999998</v>
      </c>
      <c r="G221">
        <v>31</v>
      </c>
      <c r="H221">
        <v>4.8</v>
      </c>
      <c r="I221">
        <v>22023</v>
      </c>
    </row>
    <row r="222" spans="1:9" x14ac:dyDescent="0.25">
      <c r="A222" t="s">
        <v>3207</v>
      </c>
      <c r="B222" t="s">
        <v>3042</v>
      </c>
      <c r="C222" t="s">
        <v>23</v>
      </c>
      <c r="D222" t="s">
        <v>23</v>
      </c>
      <c r="E222">
        <v>28.244014</v>
      </c>
      <c r="F222">
        <v>-96.787105999999994</v>
      </c>
      <c r="G222" t="s">
        <v>23</v>
      </c>
      <c r="H222">
        <v>4.8</v>
      </c>
      <c r="I222">
        <v>48057</v>
      </c>
    </row>
    <row r="223" spans="1:9" x14ac:dyDescent="0.25">
      <c r="A223" t="s">
        <v>3208</v>
      </c>
      <c r="B223" t="s">
        <v>3197</v>
      </c>
      <c r="C223" t="s">
        <v>23</v>
      </c>
      <c r="D223" t="s">
        <v>23</v>
      </c>
      <c r="E223">
        <v>49.075952000000001</v>
      </c>
      <c r="F223">
        <v>-123.173625</v>
      </c>
      <c r="G223">
        <v>33</v>
      </c>
      <c r="H223">
        <v>4.8</v>
      </c>
      <c r="I223">
        <v>53073</v>
      </c>
    </row>
    <row r="224" spans="1:9" x14ac:dyDescent="0.25">
      <c r="A224" t="s">
        <v>3209</v>
      </c>
      <c r="B224" t="s">
        <v>3092</v>
      </c>
      <c r="C224" t="s">
        <v>23</v>
      </c>
      <c r="D224" t="s">
        <v>23</v>
      </c>
      <c r="E224">
        <v>37.938868530000001</v>
      </c>
      <c r="F224">
        <v>-122.5056665</v>
      </c>
      <c r="G224">
        <v>47</v>
      </c>
      <c r="H224">
        <v>4.9000000000000004</v>
      </c>
      <c r="I224">
        <v>6041</v>
      </c>
    </row>
    <row r="225" spans="1:9" x14ac:dyDescent="0.25">
      <c r="A225" t="s">
        <v>3210</v>
      </c>
      <c r="B225" t="s">
        <v>3092</v>
      </c>
      <c r="C225" t="s">
        <v>23</v>
      </c>
      <c r="D225" t="s">
        <v>23</v>
      </c>
      <c r="E225">
        <v>37.938985479999999</v>
      </c>
      <c r="F225">
        <v>-122.507548</v>
      </c>
      <c r="G225">
        <v>47</v>
      </c>
      <c r="H225">
        <v>4.9000000000000004</v>
      </c>
      <c r="I225">
        <v>6041</v>
      </c>
    </row>
    <row r="226" spans="1:9" x14ac:dyDescent="0.25">
      <c r="A226" t="s">
        <v>3211</v>
      </c>
      <c r="B226" t="s">
        <v>3108</v>
      </c>
      <c r="C226" t="s">
        <v>23</v>
      </c>
      <c r="D226" t="s">
        <v>23</v>
      </c>
      <c r="E226">
        <v>29.615302799999998</v>
      </c>
      <c r="F226">
        <v>-92.614936099999994</v>
      </c>
      <c r="G226">
        <v>43.833333330000002</v>
      </c>
      <c r="H226">
        <v>4.9000000000000004</v>
      </c>
      <c r="I226">
        <v>22023</v>
      </c>
    </row>
    <row r="227" spans="1:9" x14ac:dyDescent="0.25">
      <c r="A227" t="s">
        <v>3212</v>
      </c>
      <c r="B227" t="s">
        <v>3213</v>
      </c>
      <c r="C227" t="s">
        <v>23</v>
      </c>
      <c r="D227" t="s">
        <v>23</v>
      </c>
      <c r="E227">
        <v>37.262670999999997</v>
      </c>
      <c r="F227">
        <v>-122.40783399999999</v>
      </c>
      <c r="G227">
        <v>45</v>
      </c>
      <c r="H227">
        <v>5</v>
      </c>
      <c r="I227">
        <v>6081</v>
      </c>
    </row>
    <row r="228" spans="1:9" x14ac:dyDescent="0.25">
      <c r="A228" t="s">
        <v>3214</v>
      </c>
      <c r="B228" t="s">
        <v>3156</v>
      </c>
      <c r="C228" t="s">
        <v>23</v>
      </c>
      <c r="D228" t="s">
        <v>23</v>
      </c>
      <c r="E228">
        <v>38.075839000000002</v>
      </c>
      <c r="F228">
        <v>-75.334924999999998</v>
      </c>
      <c r="G228">
        <v>38</v>
      </c>
      <c r="H228">
        <v>5</v>
      </c>
      <c r="I228">
        <v>24047</v>
      </c>
    </row>
    <row r="229" spans="1:9" x14ac:dyDescent="0.25">
      <c r="A229" t="s">
        <v>3215</v>
      </c>
      <c r="B229" t="s">
        <v>2987</v>
      </c>
      <c r="C229" t="s">
        <v>2988</v>
      </c>
      <c r="D229" t="s">
        <v>23</v>
      </c>
      <c r="E229">
        <v>38.797777779999997</v>
      </c>
      <c r="F229">
        <v>-75.188888890000001</v>
      </c>
      <c r="G229" t="s">
        <v>23</v>
      </c>
      <c r="H229">
        <v>5</v>
      </c>
      <c r="I229">
        <v>10005</v>
      </c>
    </row>
    <row r="230" spans="1:9" x14ac:dyDescent="0.25">
      <c r="A230" t="s">
        <v>3216</v>
      </c>
      <c r="B230" t="s">
        <v>3158</v>
      </c>
      <c r="C230" t="s">
        <v>23</v>
      </c>
      <c r="D230" t="s">
        <v>23</v>
      </c>
      <c r="E230">
        <v>37.600555559999997</v>
      </c>
      <c r="F230">
        <v>-122.1427778</v>
      </c>
      <c r="G230">
        <v>45</v>
      </c>
      <c r="H230">
        <v>5</v>
      </c>
      <c r="I230">
        <v>6001</v>
      </c>
    </row>
    <row r="231" spans="1:9" x14ac:dyDescent="0.25">
      <c r="A231" t="s">
        <v>3217</v>
      </c>
      <c r="B231" t="s">
        <v>3218</v>
      </c>
      <c r="C231" t="s">
        <v>3219</v>
      </c>
      <c r="D231" t="s">
        <v>23</v>
      </c>
      <c r="E231">
        <v>29.696183000000001</v>
      </c>
      <c r="F231">
        <v>-89.859459999999999</v>
      </c>
      <c r="G231">
        <v>35</v>
      </c>
      <c r="H231">
        <v>5.0999999999999996</v>
      </c>
      <c r="I231">
        <v>22075</v>
      </c>
    </row>
    <row r="232" spans="1:9" x14ac:dyDescent="0.25">
      <c r="A232" t="s">
        <v>3220</v>
      </c>
      <c r="B232" t="s">
        <v>3104</v>
      </c>
      <c r="C232" t="s">
        <v>3105</v>
      </c>
      <c r="D232" t="s">
        <v>23</v>
      </c>
      <c r="E232">
        <v>29.919525</v>
      </c>
      <c r="F232">
        <v>-93.231290999999999</v>
      </c>
      <c r="G232">
        <v>23</v>
      </c>
      <c r="H232">
        <v>5.0999999999999996</v>
      </c>
      <c r="I232">
        <v>22019</v>
      </c>
    </row>
    <row r="233" spans="1:9" x14ac:dyDescent="0.25">
      <c r="A233" t="s">
        <v>3221</v>
      </c>
      <c r="B233" t="s">
        <v>3104</v>
      </c>
      <c r="C233" t="s">
        <v>3105</v>
      </c>
      <c r="D233" t="s">
        <v>23</v>
      </c>
      <c r="E233">
        <v>29.919525</v>
      </c>
      <c r="F233">
        <v>-93.231290999999999</v>
      </c>
      <c r="G233">
        <v>23</v>
      </c>
      <c r="H233">
        <v>5.0999999999999996</v>
      </c>
      <c r="I233">
        <v>22019</v>
      </c>
    </row>
    <row r="234" spans="1:9" x14ac:dyDescent="0.25">
      <c r="A234" t="s">
        <v>3222</v>
      </c>
      <c r="B234" t="s">
        <v>3104</v>
      </c>
      <c r="C234" t="s">
        <v>3105</v>
      </c>
      <c r="D234" t="s">
        <v>23</v>
      </c>
      <c r="E234">
        <v>29.925613999999999</v>
      </c>
      <c r="F234">
        <v>-93.234223</v>
      </c>
      <c r="G234">
        <v>23</v>
      </c>
      <c r="H234">
        <v>5.0999999999999996</v>
      </c>
      <c r="I234">
        <v>22019</v>
      </c>
    </row>
    <row r="235" spans="1:9" x14ac:dyDescent="0.25">
      <c r="A235" t="s">
        <v>3223</v>
      </c>
      <c r="B235" t="s">
        <v>3104</v>
      </c>
      <c r="C235" t="s">
        <v>3105</v>
      </c>
      <c r="D235" t="s">
        <v>23</v>
      </c>
      <c r="E235">
        <v>29.925328</v>
      </c>
      <c r="F235">
        <v>-93.229305999999994</v>
      </c>
      <c r="G235">
        <v>23</v>
      </c>
      <c r="H235">
        <v>5.0999999999999996</v>
      </c>
      <c r="I235">
        <v>22019</v>
      </c>
    </row>
    <row r="236" spans="1:9" x14ac:dyDescent="0.25">
      <c r="A236" t="s">
        <v>3224</v>
      </c>
      <c r="B236" t="s">
        <v>3066</v>
      </c>
      <c r="C236" t="s">
        <v>3016</v>
      </c>
      <c r="D236" t="s">
        <v>3067</v>
      </c>
      <c r="E236">
        <v>29.246700000000001</v>
      </c>
      <c r="F236">
        <v>-90.202500000000001</v>
      </c>
      <c r="G236">
        <v>28</v>
      </c>
      <c r="H236">
        <v>5.0999999999999996</v>
      </c>
      <c r="I236">
        <v>22057</v>
      </c>
    </row>
    <row r="237" spans="1:9" x14ac:dyDescent="0.25">
      <c r="A237" t="s">
        <v>3225</v>
      </c>
      <c r="B237" t="s">
        <v>3154</v>
      </c>
      <c r="C237" t="s">
        <v>23</v>
      </c>
      <c r="D237" t="s">
        <v>23</v>
      </c>
      <c r="E237">
        <v>29.318616670000001</v>
      </c>
      <c r="F237">
        <v>-90.109133330000006</v>
      </c>
      <c r="G237">
        <v>41.333333330000002</v>
      </c>
      <c r="H237">
        <v>5.0999999999999996</v>
      </c>
      <c r="I237">
        <v>22057</v>
      </c>
    </row>
    <row r="238" spans="1:9" x14ac:dyDescent="0.25">
      <c r="A238" t="s">
        <v>3226</v>
      </c>
      <c r="B238" t="s">
        <v>2955</v>
      </c>
      <c r="C238" t="s">
        <v>23</v>
      </c>
      <c r="D238" t="s">
        <v>23</v>
      </c>
      <c r="E238">
        <v>35.360686999999999</v>
      </c>
      <c r="F238">
        <v>-76.699473999999995</v>
      </c>
      <c r="G238">
        <v>25</v>
      </c>
      <c r="H238">
        <v>5.2</v>
      </c>
      <c r="I238">
        <v>37013</v>
      </c>
    </row>
    <row r="239" spans="1:9" x14ac:dyDescent="0.25">
      <c r="A239" t="s">
        <v>3227</v>
      </c>
      <c r="B239" t="s">
        <v>3104</v>
      </c>
      <c r="C239" t="s">
        <v>3105</v>
      </c>
      <c r="D239" t="s">
        <v>23</v>
      </c>
      <c r="E239">
        <v>29.223134000000002</v>
      </c>
      <c r="F239">
        <v>-90.124009000000001</v>
      </c>
      <c r="G239">
        <v>23</v>
      </c>
      <c r="H239">
        <v>5.2</v>
      </c>
      <c r="I239">
        <v>22057</v>
      </c>
    </row>
    <row r="240" spans="1:9" x14ac:dyDescent="0.25">
      <c r="A240" t="s">
        <v>3228</v>
      </c>
      <c r="B240" t="s">
        <v>3066</v>
      </c>
      <c r="C240" t="s">
        <v>3016</v>
      </c>
      <c r="D240" t="s">
        <v>3067</v>
      </c>
      <c r="E240">
        <v>29.788</v>
      </c>
      <c r="F240">
        <v>-89.416200000000003</v>
      </c>
      <c r="G240">
        <v>28</v>
      </c>
      <c r="H240">
        <v>5.2</v>
      </c>
      <c r="I240">
        <v>22087</v>
      </c>
    </row>
    <row r="241" spans="1:9" x14ac:dyDescent="0.25">
      <c r="A241" t="s">
        <v>3229</v>
      </c>
      <c r="B241" t="s">
        <v>3166</v>
      </c>
      <c r="C241" t="s">
        <v>3097</v>
      </c>
      <c r="D241" t="s">
        <v>23</v>
      </c>
      <c r="E241">
        <v>29.344821</v>
      </c>
      <c r="F241">
        <v>-91.237680999999995</v>
      </c>
      <c r="G241">
        <v>17</v>
      </c>
      <c r="H241">
        <v>5.2941176470000002</v>
      </c>
      <c r="I241">
        <v>22109</v>
      </c>
    </row>
    <row r="242" spans="1:9" x14ac:dyDescent="0.25">
      <c r="A242" t="s">
        <v>3230</v>
      </c>
      <c r="B242" t="s">
        <v>3066</v>
      </c>
      <c r="C242" t="s">
        <v>3016</v>
      </c>
      <c r="D242" t="s">
        <v>3067</v>
      </c>
      <c r="E242">
        <v>29.788</v>
      </c>
      <c r="F242">
        <v>-89.416200000000003</v>
      </c>
      <c r="G242">
        <v>28</v>
      </c>
      <c r="H242">
        <v>5.3</v>
      </c>
      <c r="I242">
        <v>22087</v>
      </c>
    </row>
    <row r="243" spans="1:9" x14ac:dyDescent="0.25">
      <c r="A243">
        <v>13</v>
      </c>
      <c r="B243" t="s">
        <v>3016</v>
      </c>
      <c r="C243" t="s">
        <v>23</v>
      </c>
      <c r="D243" t="s">
        <v>23</v>
      </c>
      <c r="E243">
        <v>29.3</v>
      </c>
      <c r="F243">
        <v>-90.4</v>
      </c>
      <c r="G243">
        <v>30</v>
      </c>
      <c r="H243">
        <v>5.3</v>
      </c>
      <c r="I243">
        <v>22109</v>
      </c>
    </row>
    <row r="244" spans="1:9" x14ac:dyDescent="0.25">
      <c r="A244" t="s">
        <v>3231</v>
      </c>
      <c r="B244" t="s">
        <v>2971</v>
      </c>
      <c r="C244" t="s">
        <v>23</v>
      </c>
      <c r="D244" t="s">
        <v>23</v>
      </c>
      <c r="E244">
        <v>29.769617</v>
      </c>
      <c r="F244">
        <v>-94.697868</v>
      </c>
      <c r="G244">
        <v>31</v>
      </c>
      <c r="H244">
        <v>5.3</v>
      </c>
      <c r="I244">
        <v>48071</v>
      </c>
    </row>
    <row r="245" spans="1:9" x14ac:dyDescent="0.25">
      <c r="A245" t="s">
        <v>3232</v>
      </c>
      <c r="B245" t="s">
        <v>3042</v>
      </c>
      <c r="C245" t="s">
        <v>23</v>
      </c>
      <c r="D245" t="s">
        <v>23</v>
      </c>
      <c r="E245">
        <v>30.423991000000001</v>
      </c>
      <c r="F245">
        <v>-88.813970999999995</v>
      </c>
      <c r="G245" t="s">
        <v>23</v>
      </c>
      <c r="H245">
        <v>5.4</v>
      </c>
      <c r="I245">
        <v>28059</v>
      </c>
    </row>
    <row r="246" spans="1:9" x14ac:dyDescent="0.25">
      <c r="A246" t="s">
        <v>3233</v>
      </c>
      <c r="B246" t="s">
        <v>3042</v>
      </c>
      <c r="C246" t="s">
        <v>23</v>
      </c>
      <c r="D246" t="s">
        <v>23</v>
      </c>
      <c r="E246">
        <v>28.835951000000001</v>
      </c>
      <c r="F246">
        <v>-95.498602000000005</v>
      </c>
      <c r="G246" t="s">
        <v>23</v>
      </c>
      <c r="H246">
        <v>5.4</v>
      </c>
      <c r="I246">
        <v>48039</v>
      </c>
    </row>
    <row r="247" spans="1:9" x14ac:dyDescent="0.25">
      <c r="A247" t="s">
        <v>3234</v>
      </c>
      <c r="B247" t="s">
        <v>3042</v>
      </c>
      <c r="C247" t="s">
        <v>23</v>
      </c>
      <c r="D247" t="s">
        <v>23</v>
      </c>
      <c r="E247">
        <v>28.832543000000001</v>
      </c>
      <c r="F247">
        <v>-95.539170999999996</v>
      </c>
      <c r="G247" t="s">
        <v>23</v>
      </c>
      <c r="H247">
        <v>5.4</v>
      </c>
      <c r="I247">
        <v>48039</v>
      </c>
    </row>
    <row r="248" spans="1:9" x14ac:dyDescent="0.25">
      <c r="A248" t="s">
        <v>3235</v>
      </c>
      <c r="B248" t="s">
        <v>3097</v>
      </c>
      <c r="C248" t="s">
        <v>23</v>
      </c>
      <c r="D248" t="s">
        <v>23</v>
      </c>
      <c r="E248">
        <v>29.952999999999999</v>
      </c>
      <c r="F248">
        <v>-89.558000000000007</v>
      </c>
      <c r="G248">
        <v>20</v>
      </c>
      <c r="H248">
        <v>5.4</v>
      </c>
      <c r="I248">
        <v>22087</v>
      </c>
    </row>
    <row r="249" spans="1:9" x14ac:dyDescent="0.25">
      <c r="A249" t="s">
        <v>3236</v>
      </c>
      <c r="B249" t="s">
        <v>3069</v>
      </c>
      <c r="C249" t="s">
        <v>23</v>
      </c>
      <c r="D249" t="s">
        <v>23</v>
      </c>
      <c r="E249">
        <v>39.04988333</v>
      </c>
      <c r="F249">
        <v>-75.404716669999999</v>
      </c>
      <c r="G249">
        <v>33.92</v>
      </c>
      <c r="H249">
        <v>5.4</v>
      </c>
      <c r="I249">
        <v>10001</v>
      </c>
    </row>
    <row r="250" spans="1:9" x14ac:dyDescent="0.25">
      <c r="A250">
        <v>14</v>
      </c>
      <c r="B250" t="s">
        <v>3016</v>
      </c>
      <c r="C250" t="s">
        <v>23</v>
      </c>
      <c r="D250" t="s">
        <v>23</v>
      </c>
      <c r="E250">
        <v>29.2</v>
      </c>
      <c r="F250">
        <v>-90.1</v>
      </c>
      <c r="G250">
        <v>30</v>
      </c>
      <c r="H250">
        <v>5.4</v>
      </c>
      <c r="I250">
        <v>22051</v>
      </c>
    </row>
    <row r="251" spans="1:9" x14ac:dyDescent="0.25">
      <c r="A251" t="s">
        <v>3237</v>
      </c>
      <c r="B251" t="s">
        <v>3071</v>
      </c>
      <c r="C251" t="s">
        <v>23</v>
      </c>
      <c r="D251" t="s">
        <v>23</v>
      </c>
      <c r="E251">
        <v>29.630555560000001</v>
      </c>
      <c r="F251">
        <v>-91.535555560000006</v>
      </c>
      <c r="G251">
        <v>31</v>
      </c>
      <c r="H251">
        <v>5.5</v>
      </c>
      <c r="I251">
        <v>22101</v>
      </c>
    </row>
    <row r="252" spans="1:9" x14ac:dyDescent="0.25">
      <c r="A252" t="s">
        <v>3238</v>
      </c>
      <c r="B252" t="s">
        <v>2961</v>
      </c>
      <c r="C252" t="s">
        <v>23</v>
      </c>
      <c r="D252" t="s">
        <v>23</v>
      </c>
      <c r="E252">
        <v>37.600374479999999</v>
      </c>
      <c r="F252">
        <v>-122.142273</v>
      </c>
      <c r="G252">
        <v>46.5</v>
      </c>
      <c r="H252">
        <v>5.5</v>
      </c>
      <c r="I252">
        <v>6001</v>
      </c>
    </row>
    <row r="253" spans="1:9" x14ac:dyDescent="0.25">
      <c r="A253" t="s">
        <v>3239</v>
      </c>
      <c r="B253" t="s">
        <v>3218</v>
      </c>
      <c r="C253" t="s">
        <v>23</v>
      </c>
      <c r="D253" t="s">
        <v>23</v>
      </c>
      <c r="E253">
        <v>29.760624</v>
      </c>
      <c r="F253">
        <v>-89.831011000000004</v>
      </c>
      <c r="G253">
        <v>35</v>
      </c>
      <c r="H253">
        <v>5.5</v>
      </c>
      <c r="I253">
        <v>22075</v>
      </c>
    </row>
    <row r="254" spans="1:9" x14ac:dyDescent="0.25">
      <c r="A254" t="s">
        <v>3240</v>
      </c>
      <c r="B254" t="s">
        <v>3241</v>
      </c>
      <c r="C254" t="s">
        <v>3242</v>
      </c>
      <c r="D254" t="s">
        <v>23</v>
      </c>
      <c r="E254">
        <v>29.334125</v>
      </c>
      <c r="F254">
        <v>-90.560901000000001</v>
      </c>
      <c r="G254">
        <v>27</v>
      </c>
      <c r="H254">
        <v>5.5</v>
      </c>
      <c r="I254">
        <v>22109</v>
      </c>
    </row>
    <row r="255" spans="1:9" x14ac:dyDescent="0.25">
      <c r="A255" t="s">
        <v>3243</v>
      </c>
      <c r="B255" t="s">
        <v>3108</v>
      </c>
      <c r="C255" t="s">
        <v>23</v>
      </c>
      <c r="D255" t="s">
        <v>23</v>
      </c>
      <c r="E255">
        <v>29.835166699999998</v>
      </c>
      <c r="F255">
        <v>-89.930066699999998</v>
      </c>
      <c r="G255">
        <v>43.833333330000002</v>
      </c>
      <c r="H255">
        <v>5.5</v>
      </c>
      <c r="I255">
        <v>22075</v>
      </c>
    </row>
    <row r="256" spans="1:9" x14ac:dyDescent="0.25">
      <c r="A256" t="s">
        <v>3244</v>
      </c>
      <c r="B256" t="s">
        <v>2990</v>
      </c>
      <c r="C256" t="s">
        <v>23</v>
      </c>
      <c r="D256" t="s">
        <v>23</v>
      </c>
      <c r="E256">
        <v>39.181063889999997</v>
      </c>
      <c r="F256">
        <v>-74.838622220000005</v>
      </c>
      <c r="G256" t="s">
        <v>23</v>
      </c>
      <c r="H256">
        <v>5.5</v>
      </c>
      <c r="I256">
        <v>34009</v>
      </c>
    </row>
    <row r="257" spans="1:9" x14ac:dyDescent="0.25">
      <c r="A257" t="s">
        <v>3245</v>
      </c>
      <c r="B257" t="s">
        <v>3246</v>
      </c>
      <c r="C257" t="s">
        <v>3097</v>
      </c>
      <c r="D257" t="s">
        <v>23</v>
      </c>
      <c r="E257">
        <v>29.284209000000001</v>
      </c>
      <c r="F257">
        <v>-89.932282000000001</v>
      </c>
      <c r="G257">
        <v>19</v>
      </c>
      <c r="H257">
        <v>5.5263157889999999</v>
      </c>
      <c r="I257">
        <v>22051</v>
      </c>
    </row>
    <row r="258" spans="1:9" x14ac:dyDescent="0.25">
      <c r="A258" t="s">
        <v>3247</v>
      </c>
      <c r="B258" t="s">
        <v>3246</v>
      </c>
      <c r="C258" t="s">
        <v>3097</v>
      </c>
      <c r="D258" t="s">
        <v>23</v>
      </c>
      <c r="E258">
        <v>29.295065999999998</v>
      </c>
      <c r="F258">
        <v>-89.909602000000007</v>
      </c>
      <c r="G258">
        <v>19</v>
      </c>
      <c r="H258">
        <v>5.5263157889999999</v>
      </c>
      <c r="I258">
        <v>22051</v>
      </c>
    </row>
    <row r="259" spans="1:9" x14ac:dyDescent="0.25">
      <c r="A259" t="s">
        <v>3248</v>
      </c>
      <c r="B259" t="s">
        <v>3080</v>
      </c>
      <c r="C259" t="s">
        <v>23</v>
      </c>
      <c r="D259" t="s">
        <v>23</v>
      </c>
      <c r="E259">
        <v>37.601111000000003</v>
      </c>
      <c r="F259">
        <v>-76.760126999999997</v>
      </c>
      <c r="G259">
        <v>40.75</v>
      </c>
      <c r="H259">
        <v>5.6</v>
      </c>
      <c r="I259">
        <v>51097</v>
      </c>
    </row>
    <row r="260" spans="1:9" x14ac:dyDescent="0.25">
      <c r="A260" t="s">
        <v>3249</v>
      </c>
      <c r="B260" t="s">
        <v>3014</v>
      </c>
      <c r="C260" t="s">
        <v>23</v>
      </c>
      <c r="D260" t="s">
        <v>23</v>
      </c>
      <c r="E260">
        <v>42.729377999999997</v>
      </c>
      <c r="F260">
        <v>-70.822973000000005</v>
      </c>
      <c r="G260">
        <v>43.833333330000002</v>
      </c>
      <c r="H260">
        <v>5.6</v>
      </c>
      <c r="I260">
        <v>25009</v>
      </c>
    </row>
    <row r="261" spans="1:9" x14ac:dyDescent="0.25">
      <c r="A261" t="s">
        <v>3250</v>
      </c>
      <c r="B261" t="s">
        <v>3241</v>
      </c>
      <c r="C261" t="s">
        <v>3242</v>
      </c>
      <c r="D261" t="s">
        <v>23</v>
      </c>
      <c r="E261">
        <v>29.314150999999999</v>
      </c>
      <c r="F261">
        <v>-90.579750000000004</v>
      </c>
      <c r="G261">
        <v>27</v>
      </c>
      <c r="H261">
        <v>5.6</v>
      </c>
      <c r="I261">
        <v>22109</v>
      </c>
    </row>
    <row r="262" spans="1:9" x14ac:dyDescent="0.25">
      <c r="A262" t="s">
        <v>3251</v>
      </c>
      <c r="B262" t="s">
        <v>2961</v>
      </c>
      <c r="C262" t="s">
        <v>23</v>
      </c>
      <c r="D262" t="s">
        <v>23</v>
      </c>
      <c r="E262">
        <v>37.600393650000001</v>
      </c>
      <c r="F262">
        <v>-122.1439515</v>
      </c>
      <c r="G262" t="s">
        <v>23</v>
      </c>
      <c r="H262">
        <v>5.7</v>
      </c>
      <c r="I262">
        <v>6001</v>
      </c>
    </row>
    <row r="263" spans="1:9" x14ac:dyDescent="0.25">
      <c r="A263" t="s">
        <v>3252</v>
      </c>
      <c r="B263" t="s">
        <v>3104</v>
      </c>
      <c r="C263" t="s">
        <v>3105</v>
      </c>
      <c r="D263" t="s">
        <v>23</v>
      </c>
      <c r="E263">
        <v>29.919525</v>
      </c>
      <c r="F263">
        <v>-93.231290999999999</v>
      </c>
      <c r="G263">
        <v>23</v>
      </c>
      <c r="H263">
        <v>5.7</v>
      </c>
      <c r="I263">
        <v>22019</v>
      </c>
    </row>
    <row r="264" spans="1:9" x14ac:dyDescent="0.25">
      <c r="A264" t="s">
        <v>3253</v>
      </c>
      <c r="B264" t="s">
        <v>3104</v>
      </c>
      <c r="C264" t="s">
        <v>3105</v>
      </c>
      <c r="D264" t="s">
        <v>23</v>
      </c>
      <c r="E264">
        <v>29.919525</v>
      </c>
      <c r="F264">
        <v>-93.231290999999999</v>
      </c>
      <c r="G264">
        <v>23</v>
      </c>
      <c r="H264">
        <v>5.7</v>
      </c>
      <c r="I264">
        <v>22019</v>
      </c>
    </row>
    <row r="265" spans="1:9" x14ac:dyDescent="0.25">
      <c r="A265" t="s">
        <v>3254</v>
      </c>
      <c r="B265" t="s">
        <v>3104</v>
      </c>
      <c r="C265" t="s">
        <v>3105</v>
      </c>
      <c r="D265" t="s">
        <v>23</v>
      </c>
      <c r="E265">
        <v>29.919525</v>
      </c>
      <c r="F265">
        <v>-93.231290999999999</v>
      </c>
      <c r="G265">
        <v>23</v>
      </c>
      <c r="H265">
        <v>5.7</v>
      </c>
      <c r="I265">
        <v>22019</v>
      </c>
    </row>
    <row r="266" spans="1:9" x14ac:dyDescent="0.25">
      <c r="A266" t="s">
        <v>3255</v>
      </c>
      <c r="B266" t="s">
        <v>3104</v>
      </c>
      <c r="C266" t="s">
        <v>3105</v>
      </c>
      <c r="D266" t="s">
        <v>23</v>
      </c>
      <c r="E266">
        <v>29.925613999999999</v>
      </c>
      <c r="F266">
        <v>-93.234223</v>
      </c>
      <c r="G266">
        <v>23</v>
      </c>
      <c r="H266">
        <v>5.7</v>
      </c>
      <c r="I266">
        <v>22019</v>
      </c>
    </row>
    <row r="267" spans="1:9" x14ac:dyDescent="0.25">
      <c r="A267" t="s">
        <v>3256</v>
      </c>
      <c r="B267" t="s">
        <v>3066</v>
      </c>
      <c r="C267" t="s">
        <v>3016</v>
      </c>
      <c r="D267" t="s">
        <v>3067</v>
      </c>
      <c r="E267">
        <v>29.2407</v>
      </c>
      <c r="F267">
        <v>-90.141999999999996</v>
      </c>
      <c r="G267">
        <v>28</v>
      </c>
      <c r="H267">
        <v>5.7</v>
      </c>
      <c r="I267">
        <v>22057</v>
      </c>
    </row>
    <row r="268" spans="1:9" x14ac:dyDescent="0.25">
      <c r="A268" t="s">
        <v>3257</v>
      </c>
      <c r="B268" t="s">
        <v>3066</v>
      </c>
      <c r="C268" t="s">
        <v>3016</v>
      </c>
      <c r="D268" t="s">
        <v>3067</v>
      </c>
      <c r="E268">
        <v>29.7943</v>
      </c>
      <c r="F268">
        <v>-90.483500000000006</v>
      </c>
      <c r="G268">
        <v>28</v>
      </c>
      <c r="H268">
        <v>5.7</v>
      </c>
      <c r="I268">
        <v>22057</v>
      </c>
    </row>
    <row r="269" spans="1:9" x14ac:dyDescent="0.25">
      <c r="A269" t="s">
        <v>3258</v>
      </c>
      <c r="B269" t="s">
        <v>3066</v>
      </c>
      <c r="C269" t="s">
        <v>3016</v>
      </c>
      <c r="D269" t="s">
        <v>3067</v>
      </c>
      <c r="E269">
        <v>29.3523</v>
      </c>
      <c r="F269">
        <v>-90.430300000000003</v>
      </c>
      <c r="G269">
        <v>28</v>
      </c>
      <c r="H269">
        <v>5.7</v>
      </c>
      <c r="I269">
        <v>22109</v>
      </c>
    </row>
    <row r="270" spans="1:9" x14ac:dyDescent="0.25">
      <c r="A270" t="s">
        <v>3259</v>
      </c>
      <c r="B270" t="s">
        <v>3108</v>
      </c>
      <c r="C270" t="s">
        <v>23</v>
      </c>
      <c r="D270" t="s">
        <v>23</v>
      </c>
      <c r="E270">
        <v>29.505040000000001</v>
      </c>
      <c r="F270">
        <v>-90.385350000000003</v>
      </c>
      <c r="G270">
        <v>43.833333330000002</v>
      </c>
      <c r="H270">
        <v>5.7</v>
      </c>
      <c r="I270">
        <v>22057</v>
      </c>
    </row>
    <row r="271" spans="1:9" x14ac:dyDescent="0.25">
      <c r="A271" t="s">
        <v>3260</v>
      </c>
      <c r="B271" t="s">
        <v>3066</v>
      </c>
      <c r="C271" t="s">
        <v>3016</v>
      </c>
      <c r="D271" t="s">
        <v>3067</v>
      </c>
      <c r="E271">
        <v>29.791499999999999</v>
      </c>
      <c r="F271">
        <v>-90.356700000000004</v>
      </c>
      <c r="G271">
        <v>28</v>
      </c>
      <c r="H271">
        <v>5.8</v>
      </c>
      <c r="I271">
        <v>22057</v>
      </c>
    </row>
    <row r="272" spans="1:9" x14ac:dyDescent="0.25">
      <c r="A272" t="s">
        <v>3261</v>
      </c>
      <c r="B272" t="s">
        <v>3066</v>
      </c>
      <c r="C272" t="s">
        <v>3016</v>
      </c>
      <c r="D272" t="s">
        <v>3067</v>
      </c>
      <c r="E272">
        <v>29.788</v>
      </c>
      <c r="F272">
        <v>-89.416200000000003</v>
      </c>
      <c r="G272">
        <v>28</v>
      </c>
      <c r="H272">
        <v>5.8</v>
      </c>
      <c r="I272">
        <v>22087</v>
      </c>
    </row>
    <row r="273" spans="1:9" x14ac:dyDescent="0.25">
      <c r="A273" t="s">
        <v>3262</v>
      </c>
      <c r="B273" t="s">
        <v>3066</v>
      </c>
      <c r="C273" t="s">
        <v>3016</v>
      </c>
      <c r="D273" t="s">
        <v>3067</v>
      </c>
      <c r="E273">
        <v>29.21</v>
      </c>
      <c r="F273">
        <v>-90.695300000000003</v>
      </c>
      <c r="G273">
        <v>28</v>
      </c>
      <c r="H273">
        <v>5.8</v>
      </c>
      <c r="I273">
        <v>22109</v>
      </c>
    </row>
    <row r="274" spans="1:9" x14ac:dyDescent="0.25">
      <c r="A274" t="s">
        <v>3263</v>
      </c>
      <c r="B274" t="s">
        <v>3071</v>
      </c>
      <c r="C274" t="s">
        <v>23</v>
      </c>
      <c r="D274" t="s">
        <v>23</v>
      </c>
      <c r="E274">
        <v>29.630555560000001</v>
      </c>
      <c r="F274">
        <v>-91.535555560000006</v>
      </c>
      <c r="G274">
        <v>31</v>
      </c>
      <c r="H274">
        <v>5.9</v>
      </c>
      <c r="I274">
        <v>22101</v>
      </c>
    </row>
    <row r="275" spans="1:9" x14ac:dyDescent="0.25">
      <c r="A275" t="s">
        <v>3264</v>
      </c>
      <c r="B275" t="s">
        <v>2961</v>
      </c>
      <c r="C275" t="s">
        <v>23</v>
      </c>
      <c r="D275" t="s">
        <v>23</v>
      </c>
      <c r="E275">
        <v>38.196112399999997</v>
      </c>
      <c r="F275">
        <v>-122.3210278</v>
      </c>
      <c r="G275">
        <v>46.666666669999998</v>
      </c>
      <c r="H275">
        <v>5.9</v>
      </c>
      <c r="I275">
        <v>6055</v>
      </c>
    </row>
    <row r="276" spans="1:9" x14ac:dyDescent="0.25">
      <c r="A276" t="s">
        <v>3265</v>
      </c>
      <c r="B276" t="s">
        <v>3104</v>
      </c>
      <c r="C276" t="s">
        <v>3105</v>
      </c>
      <c r="D276" t="s">
        <v>23</v>
      </c>
      <c r="E276">
        <v>29.237808999999999</v>
      </c>
      <c r="F276">
        <v>-90.127948000000004</v>
      </c>
      <c r="G276">
        <v>23</v>
      </c>
      <c r="H276">
        <v>5.9</v>
      </c>
      <c r="I276">
        <v>22057</v>
      </c>
    </row>
    <row r="277" spans="1:9" x14ac:dyDescent="0.25">
      <c r="A277" t="s">
        <v>3266</v>
      </c>
      <c r="B277" t="s">
        <v>3104</v>
      </c>
      <c r="C277" t="s">
        <v>3105</v>
      </c>
      <c r="D277" t="s">
        <v>23</v>
      </c>
      <c r="E277">
        <v>29.237808999999999</v>
      </c>
      <c r="F277">
        <v>-90.127948000000004</v>
      </c>
      <c r="G277">
        <v>23</v>
      </c>
      <c r="H277">
        <v>5.9</v>
      </c>
      <c r="I277">
        <v>22057</v>
      </c>
    </row>
    <row r="278" spans="1:9" x14ac:dyDescent="0.25">
      <c r="A278" t="s">
        <v>3267</v>
      </c>
      <c r="B278" t="s">
        <v>3104</v>
      </c>
      <c r="C278" t="s">
        <v>3105</v>
      </c>
      <c r="D278" t="s">
        <v>23</v>
      </c>
      <c r="E278">
        <v>29.237808999999999</v>
      </c>
      <c r="F278">
        <v>-90.127948000000004</v>
      </c>
      <c r="G278">
        <v>23</v>
      </c>
      <c r="H278">
        <v>5.9</v>
      </c>
      <c r="I278">
        <v>22057</v>
      </c>
    </row>
    <row r="279" spans="1:9" x14ac:dyDescent="0.25">
      <c r="A279" t="s">
        <v>3268</v>
      </c>
      <c r="B279" t="s">
        <v>3104</v>
      </c>
      <c r="C279" t="s">
        <v>3105</v>
      </c>
      <c r="D279" t="s">
        <v>23</v>
      </c>
      <c r="E279">
        <v>29.223134000000002</v>
      </c>
      <c r="F279">
        <v>-90.124009000000001</v>
      </c>
      <c r="G279">
        <v>23</v>
      </c>
      <c r="H279">
        <v>5.9</v>
      </c>
      <c r="I279">
        <v>22057</v>
      </c>
    </row>
    <row r="280" spans="1:9" x14ac:dyDescent="0.25">
      <c r="A280" t="s">
        <v>3269</v>
      </c>
      <c r="B280" t="s">
        <v>3270</v>
      </c>
      <c r="C280" t="s">
        <v>23</v>
      </c>
      <c r="D280" t="s">
        <v>23</v>
      </c>
      <c r="E280">
        <v>29.416666670000001</v>
      </c>
      <c r="F280">
        <v>-90.166666669999998</v>
      </c>
      <c r="G280">
        <v>17</v>
      </c>
      <c r="H280">
        <v>5.9</v>
      </c>
      <c r="I280">
        <v>22057</v>
      </c>
    </row>
    <row r="281" spans="1:9" x14ac:dyDescent="0.25">
      <c r="A281" t="s">
        <v>3271</v>
      </c>
      <c r="B281" t="s">
        <v>3096</v>
      </c>
      <c r="C281" t="s">
        <v>3097</v>
      </c>
      <c r="D281" t="s">
        <v>23</v>
      </c>
      <c r="E281">
        <v>29.832654999999999</v>
      </c>
      <c r="F281">
        <v>-93.304554999999993</v>
      </c>
      <c r="G281">
        <v>15.25</v>
      </c>
      <c r="H281">
        <v>5.9016393440000003</v>
      </c>
      <c r="I281">
        <v>22023</v>
      </c>
    </row>
    <row r="282" spans="1:9" x14ac:dyDescent="0.25">
      <c r="A282" t="s">
        <v>3272</v>
      </c>
      <c r="B282" t="s">
        <v>3218</v>
      </c>
      <c r="C282" t="s">
        <v>3219</v>
      </c>
      <c r="D282" t="s">
        <v>23</v>
      </c>
      <c r="E282">
        <v>29.716206</v>
      </c>
      <c r="F282">
        <v>-89.836415000000002</v>
      </c>
      <c r="G282">
        <v>35</v>
      </c>
      <c r="H282">
        <v>6</v>
      </c>
      <c r="I282">
        <v>22075</v>
      </c>
    </row>
    <row r="283" spans="1:9" x14ac:dyDescent="0.25">
      <c r="A283" t="s">
        <v>3273</v>
      </c>
      <c r="B283" t="s">
        <v>3218</v>
      </c>
      <c r="C283" t="s">
        <v>23</v>
      </c>
      <c r="D283" t="s">
        <v>23</v>
      </c>
      <c r="E283">
        <v>29.781821999999998</v>
      </c>
      <c r="F283">
        <v>-89.881783999999996</v>
      </c>
      <c r="G283">
        <v>35</v>
      </c>
      <c r="H283">
        <v>6</v>
      </c>
      <c r="I283">
        <v>22075</v>
      </c>
    </row>
    <row r="284" spans="1:9" x14ac:dyDescent="0.25">
      <c r="A284" t="s">
        <v>3274</v>
      </c>
      <c r="B284" t="s">
        <v>3218</v>
      </c>
      <c r="C284" t="s">
        <v>23</v>
      </c>
      <c r="D284" t="s">
        <v>23</v>
      </c>
      <c r="E284">
        <v>29.768187000000001</v>
      </c>
      <c r="F284">
        <v>-89.795345999999995</v>
      </c>
      <c r="G284">
        <v>35</v>
      </c>
      <c r="H284">
        <v>6</v>
      </c>
      <c r="I284">
        <v>22075</v>
      </c>
    </row>
    <row r="285" spans="1:9" x14ac:dyDescent="0.25">
      <c r="A285" t="s">
        <v>3275</v>
      </c>
      <c r="B285" t="s">
        <v>3218</v>
      </c>
      <c r="C285" t="s">
        <v>23</v>
      </c>
      <c r="D285" t="s">
        <v>23</v>
      </c>
      <c r="E285">
        <v>29.840533000000001</v>
      </c>
      <c r="F285">
        <v>-89.845208999999997</v>
      </c>
      <c r="G285">
        <v>35</v>
      </c>
      <c r="H285">
        <v>6</v>
      </c>
      <c r="I285">
        <v>22075</v>
      </c>
    </row>
    <row r="286" spans="1:9" x14ac:dyDescent="0.25">
      <c r="A286" t="s">
        <v>3276</v>
      </c>
      <c r="B286" t="s">
        <v>2987</v>
      </c>
      <c r="C286" t="s">
        <v>2988</v>
      </c>
      <c r="D286" t="s">
        <v>23</v>
      </c>
      <c r="E286">
        <v>39.170605999999999</v>
      </c>
      <c r="F286">
        <v>-75.422450999999995</v>
      </c>
      <c r="G286" t="s">
        <v>23</v>
      </c>
      <c r="H286">
        <v>6</v>
      </c>
      <c r="I286">
        <v>10001</v>
      </c>
    </row>
    <row r="287" spans="1:9" x14ac:dyDescent="0.25">
      <c r="A287" t="s">
        <v>3277</v>
      </c>
      <c r="B287" t="s">
        <v>2987</v>
      </c>
      <c r="C287" t="s">
        <v>2988</v>
      </c>
      <c r="D287" t="s">
        <v>23</v>
      </c>
      <c r="E287">
        <v>39.170605999999999</v>
      </c>
      <c r="F287">
        <v>-75.422450999999995</v>
      </c>
      <c r="G287" t="s">
        <v>23</v>
      </c>
      <c r="H287">
        <v>6</v>
      </c>
      <c r="I287">
        <v>10001</v>
      </c>
    </row>
    <row r="288" spans="1:9" x14ac:dyDescent="0.25">
      <c r="A288" t="s">
        <v>3278</v>
      </c>
      <c r="B288" t="s">
        <v>2987</v>
      </c>
      <c r="C288" t="s">
        <v>2988</v>
      </c>
      <c r="D288" t="s">
        <v>23</v>
      </c>
      <c r="E288">
        <v>39.170605999999999</v>
      </c>
      <c r="F288">
        <v>-75.422450999999995</v>
      </c>
      <c r="G288" t="s">
        <v>23</v>
      </c>
      <c r="H288">
        <v>6</v>
      </c>
      <c r="I288">
        <v>10001</v>
      </c>
    </row>
    <row r="289" spans="1:9" x14ac:dyDescent="0.25">
      <c r="A289" t="s">
        <v>3279</v>
      </c>
      <c r="B289" t="s">
        <v>3066</v>
      </c>
      <c r="C289" t="s">
        <v>3016</v>
      </c>
      <c r="D289" t="s">
        <v>3067</v>
      </c>
      <c r="E289">
        <v>29.268000000000001</v>
      </c>
      <c r="F289">
        <v>-90.182199999999995</v>
      </c>
      <c r="G289">
        <v>28</v>
      </c>
      <c r="H289">
        <v>6</v>
      </c>
      <c r="I289">
        <v>22057</v>
      </c>
    </row>
    <row r="290" spans="1:9" x14ac:dyDescent="0.25">
      <c r="A290" t="s">
        <v>3280</v>
      </c>
      <c r="B290" t="s">
        <v>3042</v>
      </c>
      <c r="C290" t="s">
        <v>23</v>
      </c>
      <c r="D290" t="s">
        <v>23</v>
      </c>
      <c r="E290">
        <v>30.386164999999998</v>
      </c>
      <c r="F290">
        <v>-88.773362000000006</v>
      </c>
      <c r="G290" t="s">
        <v>23</v>
      </c>
      <c r="H290">
        <v>6.1</v>
      </c>
      <c r="I290">
        <v>28059</v>
      </c>
    </row>
    <row r="291" spans="1:9" x14ac:dyDescent="0.25">
      <c r="A291" t="s">
        <v>3281</v>
      </c>
      <c r="B291" t="s">
        <v>3042</v>
      </c>
      <c r="C291" t="s">
        <v>23</v>
      </c>
      <c r="D291" t="s">
        <v>23</v>
      </c>
      <c r="E291">
        <v>28.835951000000001</v>
      </c>
      <c r="F291">
        <v>-95.498602000000005</v>
      </c>
      <c r="G291" t="s">
        <v>23</v>
      </c>
      <c r="H291">
        <v>6.1</v>
      </c>
      <c r="I291">
        <v>48039</v>
      </c>
    </row>
    <row r="292" spans="1:9" x14ac:dyDescent="0.25">
      <c r="A292" t="s">
        <v>3282</v>
      </c>
      <c r="B292" t="s">
        <v>3218</v>
      </c>
      <c r="C292" t="s">
        <v>23</v>
      </c>
      <c r="D292" t="s">
        <v>23</v>
      </c>
      <c r="E292">
        <v>29.682957999999999</v>
      </c>
      <c r="F292">
        <v>-89.860783999999995</v>
      </c>
      <c r="G292">
        <v>35</v>
      </c>
      <c r="H292">
        <v>6.1</v>
      </c>
      <c r="I292">
        <v>22075</v>
      </c>
    </row>
    <row r="293" spans="1:9" x14ac:dyDescent="0.25">
      <c r="A293" t="s">
        <v>3283</v>
      </c>
      <c r="B293" t="s">
        <v>3066</v>
      </c>
      <c r="C293" t="s">
        <v>3016</v>
      </c>
      <c r="D293" t="s">
        <v>3067</v>
      </c>
      <c r="E293">
        <v>29.675999999999998</v>
      </c>
      <c r="F293">
        <v>-89.592699999999994</v>
      </c>
      <c r="G293">
        <v>28</v>
      </c>
      <c r="H293">
        <v>6.1</v>
      </c>
      <c r="I293">
        <v>22075</v>
      </c>
    </row>
    <row r="294" spans="1:9" x14ac:dyDescent="0.25">
      <c r="A294">
        <v>7</v>
      </c>
      <c r="B294" t="s">
        <v>3016</v>
      </c>
      <c r="C294" t="s">
        <v>23</v>
      </c>
      <c r="D294" t="s">
        <v>23</v>
      </c>
      <c r="E294">
        <v>29.6</v>
      </c>
      <c r="F294">
        <v>-91.9</v>
      </c>
      <c r="G294">
        <v>30</v>
      </c>
      <c r="H294">
        <v>6.1</v>
      </c>
      <c r="I294">
        <v>22045</v>
      </c>
    </row>
    <row r="295" spans="1:9" x14ac:dyDescent="0.25">
      <c r="A295">
        <v>18</v>
      </c>
      <c r="B295" t="s">
        <v>3016</v>
      </c>
      <c r="C295" t="s">
        <v>23</v>
      </c>
      <c r="D295" t="s">
        <v>23</v>
      </c>
      <c r="E295">
        <v>29.8</v>
      </c>
      <c r="F295">
        <v>-89.7</v>
      </c>
      <c r="G295">
        <v>30</v>
      </c>
      <c r="H295">
        <v>6.1</v>
      </c>
      <c r="I295">
        <v>22075</v>
      </c>
    </row>
    <row r="296" spans="1:9" x14ac:dyDescent="0.25">
      <c r="A296" t="s">
        <v>3284</v>
      </c>
      <c r="B296" t="s">
        <v>3022</v>
      </c>
      <c r="C296" t="s">
        <v>23</v>
      </c>
      <c r="D296" t="s">
        <v>23</v>
      </c>
      <c r="E296">
        <v>49.145496000000001</v>
      </c>
      <c r="F296">
        <v>-123.197788</v>
      </c>
      <c r="G296">
        <v>28</v>
      </c>
      <c r="H296">
        <v>6.1</v>
      </c>
      <c r="I296">
        <v>53073</v>
      </c>
    </row>
    <row r="297" spans="1:9" x14ac:dyDescent="0.25">
      <c r="A297" t="s">
        <v>3285</v>
      </c>
      <c r="B297" t="s">
        <v>3066</v>
      </c>
      <c r="C297" t="s">
        <v>3016</v>
      </c>
      <c r="D297" t="s">
        <v>3067</v>
      </c>
      <c r="E297">
        <v>29.268000000000001</v>
      </c>
      <c r="F297">
        <v>-90.182199999999995</v>
      </c>
      <c r="G297">
        <v>28</v>
      </c>
      <c r="H297">
        <v>6.2</v>
      </c>
      <c r="I297">
        <v>22057</v>
      </c>
    </row>
    <row r="298" spans="1:9" x14ac:dyDescent="0.25">
      <c r="A298" t="s">
        <v>3286</v>
      </c>
      <c r="B298" t="s">
        <v>3066</v>
      </c>
      <c r="C298" t="s">
        <v>3016</v>
      </c>
      <c r="D298" t="s">
        <v>3067</v>
      </c>
      <c r="E298">
        <v>29.268000000000001</v>
      </c>
      <c r="F298">
        <v>-90.671199999999999</v>
      </c>
      <c r="G298">
        <v>28</v>
      </c>
      <c r="H298">
        <v>6.2</v>
      </c>
      <c r="I298">
        <v>22109</v>
      </c>
    </row>
    <row r="299" spans="1:9" x14ac:dyDescent="0.25">
      <c r="A299">
        <v>15</v>
      </c>
      <c r="B299" t="s">
        <v>3016</v>
      </c>
      <c r="C299" t="s">
        <v>23</v>
      </c>
      <c r="D299" t="s">
        <v>23</v>
      </c>
      <c r="E299">
        <v>29.5</v>
      </c>
      <c r="F299">
        <v>-90</v>
      </c>
      <c r="G299">
        <v>30</v>
      </c>
      <c r="H299">
        <v>6.2</v>
      </c>
      <c r="I299">
        <v>22051</v>
      </c>
    </row>
    <row r="300" spans="1:9" x14ac:dyDescent="0.25">
      <c r="A300" t="s">
        <v>3287</v>
      </c>
      <c r="B300" t="s">
        <v>3154</v>
      </c>
      <c r="C300" t="s">
        <v>23</v>
      </c>
      <c r="D300" t="s">
        <v>23</v>
      </c>
      <c r="E300">
        <v>29.656099999999999</v>
      </c>
      <c r="F300">
        <v>-89.772216670000006</v>
      </c>
      <c r="G300">
        <v>42.416666669999998</v>
      </c>
      <c r="H300">
        <v>6.2</v>
      </c>
      <c r="I300">
        <v>22075</v>
      </c>
    </row>
    <row r="301" spans="1:9" x14ac:dyDescent="0.25">
      <c r="A301" t="s">
        <v>3288</v>
      </c>
      <c r="B301" t="s">
        <v>3201</v>
      </c>
      <c r="C301" t="s">
        <v>23</v>
      </c>
      <c r="D301" t="s">
        <v>23</v>
      </c>
      <c r="E301">
        <v>29.641200000000001</v>
      </c>
      <c r="F301">
        <v>-89.735533329999996</v>
      </c>
      <c r="G301">
        <v>44</v>
      </c>
      <c r="H301">
        <v>6.23</v>
      </c>
      <c r="I301">
        <v>22075</v>
      </c>
    </row>
    <row r="302" spans="1:9" x14ac:dyDescent="0.25">
      <c r="A302" t="s">
        <v>3289</v>
      </c>
      <c r="B302" t="s">
        <v>2993</v>
      </c>
      <c r="C302" t="s">
        <v>23</v>
      </c>
      <c r="D302" t="s">
        <v>23</v>
      </c>
      <c r="E302">
        <v>41.273611109999997</v>
      </c>
      <c r="F302">
        <v>-72.805000000000007</v>
      </c>
      <c r="G302">
        <v>32</v>
      </c>
      <c r="H302">
        <v>6.3</v>
      </c>
      <c r="I302">
        <v>9009</v>
      </c>
    </row>
    <row r="303" spans="1:9" x14ac:dyDescent="0.25">
      <c r="A303" t="s">
        <v>3290</v>
      </c>
      <c r="B303" t="s">
        <v>3104</v>
      </c>
      <c r="C303" t="s">
        <v>3105</v>
      </c>
      <c r="D303" t="s">
        <v>23</v>
      </c>
      <c r="E303">
        <v>29.237808999999999</v>
      </c>
      <c r="F303">
        <v>-90.127948000000004</v>
      </c>
      <c r="G303">
        <v>23</v>
      </c>
      <c r="H303">
        <v>6.3</v>
      </c>
      <c r="I303">
        <v>22057</v>
      </c>
    </row>
    <row r="304" spans="1:9" x14ac:dyDescent="0.25">
      <c r="A304" t="s">
        <v>3291</v>
      </c>
      <c r="B304" t="s">
        <v>3097</v>
      </c>
      <c r="C304" t="s">
        <v>23</v>
      </c>
      <c r="D304" t="s">
        <v>23</v>
      </c>
      <c r="E304">
        <v>29.713000000000001</v>
      </c>
      <c r="F304">
        <v>-91.12</v>
      </c>
      <c r="G304">
        <v>20</v>
      </c>
      <c r="H304">
        <v>6.3</v>
      </c>
      <c r="I304">
        <v>22099</v>
      </c>
    </row>
    <row r="305" spans="1:9" x14ac:dyDescent="0.25">
      <c r="A305" t="s">
        <v>3292</v>
      </c>
      <c r="B305" t="s">
        <v>3066</v>
      </c>
      <c r="C305" t="s">
        <v>3016</v>
      </c>
      <c r="D305" t="s">
        <v>3067</v>
      </c>
      <c r="E305">
        <v>29.2407</v>
      </c>
      <c r="F305">
        <v>-90.141999999999996</v>
      </c>
      <c r="G305">
        <v>28</v>
      </c>
      <c r="H305">
        <v>6.3</v>
      </c>
      <c r="I305">
        <v>22057</v>
      </c>
    </row>
    <row r="306" spans="1:9" x14ac:dyDescent="0.25">
      <c r="A306" t="s">
        <v>3293</v>
      </c>
      <c r="B306" t="s">
        <v>3066</v>
      </c>
      <c r="C306" t="s">
        <v>3016</v>
      </c>
      <c r="D306" t="s">
        <v>3067</v>
      </c>
      <c r="E306">
        <v>29.3523</v>
      </c>
      <c r="F306">
        <v>-90.430300000000003</v>
      </c>
      <c r="G306">
        <v>28</v>
      </c>
      <c r="H306">
        <v>6.3</v>
      </c>
      <c r="I306">
        <v>22109</v>
      </c>
    </row>
    <row r="307" spans="1:9" x14ac:dyDescent="0.25">
      <c r="A307" t="s">
        <v>3294</v>
      </c>
      <c r="B307" t="s">
        <v>3108</v>
      </c>
      <c r="C307" t="s">
        <v>23</v>
      </c>
      <c r="D307" t="s">
        <v>23</v>
      </c>
      <c r="E307">
        <v>29.831700000000001</v>
      </c>
      <c r="F307">
        <v>-89.947983300000004</v>
      </c>
      <c r="G307">
        <v>43.833333330000002</v>
      </c>
      <c r="H307">
        <v>6.3</v>
      </c>
      <c r="I307">
        <v>22071</v>
      </c>
    </row>
    <row r="308" spans="1:9" x14ac:dyDescent="0.25">
      <c r="A308" t="s">
        <v>3295</v>
      </c>
      <c r="B308" t="s">
        <v>3069</v>
      </c>
      <c r="C308" t="s">
        <v>23</v>
      </c>
      <c r="D308" t="s">
        <v>23</v>
      </c>
      <c r="E308">
        <v>39.048183330000001</v>
      </c>
      <c r="F308">
        <v>-75.403700000000001</v>
      </c>
      <c r="G308">
        <v>33.92</v>
      </c>
      <c r="H308">
        <v>6.3</v>
      </c>
      <c r="I308">
        <v>10001</v>
      </c>
    </row>
    <row r="309" spans="1:9" x14ac:dyDescent="0.25">
      <c r="A309">
        <v>2</v>
      </c>
      <c r="B309" t="s">
        <v>3022</v>
      </c>
      <c r="C309" t="s">
        <v>23</v>
      </c>
      <c r="D309" t="s">
        <v>23</v>
      </c>
      <c r="E309">
        <v>49.145964999999997</v>
      </c>
      <c r="F309">
        <v>-123.198007</v>
      </c>
      <c r="G309">
        <v>28</v>
      </c>
      <c r="H309">
        <v>6.3</v>
      </c>
      <c r="I309">
        <v>53073</v>
      </c>
    </row>
    <row r="310" spans="1:9" x14ac:dyDescent="0.25">
      <c r="A310" t="s">
        <v>3296</v>
      </c>
      <c r="B310" t="s">
        <v>3154</v>
      </c>
      <c r="C310" t="s">
        <v>23</v>
      </c>
      <c r="D310" t="s">
        <v>23</v>
      </c>
      <c r="E310">
        <v>29.613716669999999</v>
      </c>
      <c r="F310">
        <v>-89.730199999999996</v>
      </c>
      <c r="G310">
        <v>41.75</v>
      </c>
      <c r="H310">
        <v>6.3</v>
      </c>
      <c r="I310">
        <v>22075</v>
      </c>
    </row>
    <row r="311" spans="1:9" x14ac:dyDescent="0.25">
      <c r="A311" t="s">
        <v>3297</v>
      </c>
      <c r="B311" t="s">
        <v>3270</v>
      </c>
      <c r="C311" t="s">
        <v>23</v>
      </c>
      <c r="D311" t="s">
        <v>23</v>
      </c>
      <c r="E311">
        <v>29.6</v>
      </c>
      <c r="F311">
        <v>-90.25</v>
      </c>
      <c r="G311">
        <v>17</v>
      </c>
      <c r="H311">
        <v>6.4</v>
      </c>
      <c r="I311">
        <v>22057</v>
      </c>
    </row>
    <row r="312" spans="1:9" x14ac:dyDescent="0.25">
      <c r="A312">
        <v>16</v>
      </c>
      <c r="B312" t="s">
        <v>3016</v>
      </c>
      <c r="C312" t="s">
        <v>23</v>
      </c>
      <c r="D312" t="s">
        <v>23</v>
      </c>
      <c r="E312">
        <v>29.4</v>
      </c>
      <c r="F312">
        <v>-89.8</v>
      </c>
      <c r="G312">
        <v>30</v>
      </c>
      <c r="H312">
        <v>6.4</v>
      </c>
      <c r="I312">
        <v>22075</v>
      </c>
    </row>
    <row r="313" spans="1:9" x14ac:dyDescent="0.25">
      <c r="A313">
        <v>19</v>
      </c>
      <c r="B313" t="s">
        <v>3016</v>
      </c>
      <c r="C313" t="s">
        <v>23</v>
      </c>
      <c r="D313" t="s">
        <v>23</v>
      </c>
      <c r="E313">
        <v>30.2</v>
      </c>
      <c r="F313">
        <v>-89.6</v>
      </c>
      <c r="G313">
        <v>30</v>
      </c>
      <c r="H313">
        <v>6.4</v>
      </c>
      <c r="I313">
        <v>22103</v>
      </c>
    </row>
    <row r="314" spans="1:9" x14ac:dyDescent="0.25">
      <c r="A314" t="s">
        <v>3298</v>
      </c>
      <c r="B314" t="s">
        <v>3166</v>
      </c>
      <c r="C314" t="s">
        <v>3097</v>
      </c>
      <c r="D314" t="s">
        <v>23</v>
      </c>
      <c r="E314">
        <v>29.344821</v>
      </c>
      <c r="F314">
        <v>-91.237680999999995</v>
      </c>
      <c r="G314">
        <v>17</v>
      </c>
      <c r="H314">
        <v>6.4705882350000001</v>
      </c>
      <c r="I314">
        <v>22109</v>
      </c>
    </row>
    <row r="315" spans="1:9" x14ac:dyDescent="0.25">
      <c r="A315" t="s">
        <v>3299</v>
      </c>
      <c r="B315" t="s">
        <v>3042</v>
      </c>
      <c r="C315" t="s">
        <v>23</v>
      </c>
      <c r="D315" t="s">
        <v>23</v>
      </c>
      <c r="E315">
        <v>28.238306000000001</v>
      </c>
      <c r="F315">
        <v>-96.786218000000005</v>
      </c>
      <c r="G315" t="s">
        <v>23</v>
      </c>
      <c r="H315">
        <v>6.5</v>
      </c>
      <c r="I315">
        <v>48057</v>
      </c>
    </row>
    <row r="316" spans="1:9" x14ac:dyDescent="0.25">
      <c r="A316" t="s">
        <v>3300</v>
      </c>
      <c r="B316" t="s">
        <v>3218</v>
      </c>
      <c r="C316" t="s">
        <v>23</v>
      </c>
      <c r="D316" t="s">
        <v>23</v>
      </c>
      <c r="E316">
        <v>29.766211999999999</v>
      </c>
      <c r="F316">
        <v>-89.855896000000001</v>
      </c>
      <c r="G316">
        <v>35</v>
      </c>
      <c r="H316">
        <v>6.5</v>
      </c>
      <c r="I316">
        <v>22075</v>
      </c>
    </row>
    <row r="317" spans="1:9" x14ac:dyDescent="0.25">
      <c r="A317" t="s">
        <v>3301</v>
      </c>
      <c r="B317" t="s">
        <v>3066</v>
      </c>
      <c r="C317" t="s">
        <v>3016</v>
      </c>
      <c r="D317" t="s">
        <v>3067</v>
      </c>
      <c r="E317">
        <v>29.555499999999999</v>
      </c>
      <c r="F317">
        <v>-89.656499999999994</v>
      </c>
      <c r="G317">
        <v>28</v>
      </c>
      <c r="H317">
        <v>6.5</v>
      </c>
      <c r="I317">
        <v>22075</v>
      </c>
    </row>
    <row r="318" spans="1:9" x14ac:dyDescent="0.25">
      <c r="A318" t="s">
        <v>3302</v>
      </c>
      <c r="B318" t="s">
        <v>3303</v>
      </c>
      <c r="C318" t="s">
        <v>23</v>
      </c>
      <c r="D318" t="s">
        <v>23</v>
      </c>
      <c r="E318">
        <v>29.333333329999999</v>
      </c>
      <c r="F318">
        <v>-91.166666669999998</v>
      </c>
      <c r="G318">
        <v>20</v>
      </c>
      <c r="H318">
        <v>6.6</v>
      </c>
      <c r="I318">
        <v>22109</v>
      </c>
    </row>
    <row r="319" spans="1:9" x14ac:dyDescent="0.25">
      <c r="A319" t="s">
        <v>3304</v>
      </c>
      <c r="B319" t="s">
        <v>3305</v>
      </c>
      <c r="C319" t="s">
        <v>23</v>
      </c>
      <c r="D319" t="s">
        <v>23</v>
      </c>
      <c r="E319" t="s">
        <v>23</v>
      </c>
      <c r="F319" t="s">
        <v>23</v>
      </c>
      <c r="G319">
        <v>32.67</v>
      </c>
      <c r="H319">
        <v>6.6</v>
      </c>
      <c r="I319">
        <v>1003</v>
      </c>
    </row>
    <row r="320" spans="1:9" x14ac:dyDescent="0.25">
      <c r="A320" t="s">
        <v>3306</v>
      </c>
      <c r="B320" t="s">
        <v>3307</v>
      </c>
      <c r="C320" t="s">
        <v>23</v>
      </c>
      <c r="D320" t="s">
        <v>23</v>
      </c>
      <c r="E320">
        <v>29.310421999999999</v>
      </c>
      <c r="F320">
        <v>-90.561044999999993</v>
      </c>
      <c r="G320">
        <v>28</v>
      </c>
      <c r="H320">
        <v>6.6</v>
      </c>
      <c r="I320">
        <v>22109</v>
      </c>
    </row>
    <row r="321" spans="1:9" x14ac:dyDescent="0.25">
      <c r="A321" t="s">
        <v>3308</v>
      </c>
      <c r="B321" t="s">
        <v>3108</v>
      </c>
      <c r="C321" t="s">
        <v>23</v>
      </c>
      <c r="D321" t="s">
        <v>23</v>
      </c>
      <c r="E321">
        <v>29.419280000000001</v>
      </c>
      <c r="F321">
        <v>-90.949020000000004</v>
      </c>
      <c r="G321">
        <v>43.833333330000002</v>
      </c>
      <c r="H321">
        <v>6.6</v>
      </c>
      <c r="I321">
        <v>22109</v>
      </c>
    </row>
    <row r="322" spans="1:9" x14ac:dyDescent="0.25">
      <c r="A322" t="s">
        <v>3309</v>
      </c>
      <c r="B322" t="s">
        <v>2978</v>
      </c>
      <c r="C322" t="s">
        <v>23</v>
      </c>
      <c r="D322" t="s">
        <v>23</v>
      </c>
      <c r="E322">
        <v>46.883370999999997</v>
      </c>
      <c r="F322">
        <v>-124.075912</v>
      </c>
      <c r="G322">
        <v>28</v>
      </c>
      <c r="H322">
        <v>6.6</v>
      </c>
      <c r="I322">
        <v>53027</v>
      </c>
    </row>
    <row r="323" spans="1:9" x14ac:dyDescent="0.25">
      <c r="A323" t="s">
        <v>3310</v>
      </c>
      <c r="B323" t="s">
        <v>3241</v>
      </c>
      <c r="C323" t="s">
        <v>3242</v>
      </c>
      <c r="D323" t="s">
        <v>23</v>
      </c>
      <c r="E323">
        <v>29.353000000000002</v>
      </c>
      <c r="F323">
        <v>-90.55</v>
      </c>
      <c r="G323">
        <v>27</v>
      </c>
      <c r="H323">
        <v>6.7</v>
      </c>
      <c r="I323">
        <v>22109</v>
      </c>
    </row>
    <row r="324" spans="1:9" x14ac:dyDescent="0.25">
      <c r="A324" t="s">
        <v>3311</v>
      </c>
      <c r="B324" t="s">
        <v>3108</v>
      </c>
      <c r="C324" t="s">
        <v>23</v>
      </c>
      <c r="D324" t="s">
        <v>23</v>
      </c>
      <c r="E324">
        <v>29.193919999999999</v>
      </c>
      <c r="F324">
        <v>-90.169839999999994</v>
      </c>
      <c r="G324">
        <v>43.833333330000002</v>
      </c>
      <c r="H324">
        <v>6.7</v>
      </c>
      <c r="I324">
        <v>22057</v>
      </c>
    </row>
    <row r="325" spans="1:9" x14ac:dyDescent="0.25">
      <c r="A325" t="s">
        <v>3312</v>
      </c>
      <c r="B325" t="s">
        <v>3069</v>
      </c>
      <c r="C325" t="s">
        <v>23</v>
      </c>
      <c r="D325" t="s">
        <v>23</v>
      </c>
      <c r="E325">
        <v>39.009733330000003</v>
      </c>
      <c r="F325">
        <v>-75.449366670000003</v>
      </c>
      <c r="G325">
        <v>32.83</v>
      </c>
      <c r="H325">
        <v>6.7</v>
      </c>
      <c r="I325">
        <v>10001</v>
      </c>
    </row>
    <row r="326" spans="1:9" x14ac:dyDescent="0.25">
      <c r="A326" t="s">
        <v>3313</v>
      </c>
      <c r="B326" t="s">
        <v>3069</v>
      </c>
      <c r="C326" t="s">
        <v>23</v>
      </c>
      <c r="D326" t="s">
        <v>23</v>
      </c>
      <c r="E326">
        <v>39.011033329999997</v>
      </c>
      <c r="F326">
        <v>-75.439850000000007</v>
      </c>
      <c r="G326">
        <v>32.83</v>
      </c>
      <c r="H326">
        <v>6.7</v>
      </c>
      <c r="I326">
        <v>10001</v>
      </c>
    </row>
    <row r="327" spans="1:9" x14ac:dyDescent="0.25">
      <c r="A327">
        <v>10</v>
      </c>
      <c r="B327" t="s">
        <v>3016</v>
      </c>
      <c r="C327" t="s">
        <v>23</v>
      </c>
      <c r="D327" t="s">
        <v>23</v>
      </c>
      <c r="E327">
        <v>29.2</v>
      </c>
      <c r="F327">
        <v>-91.1</v>
      </c>
      <c r="G327">
        <v>30</v>
      </c>
      <c r="H327">
        <v>6.7</v>
      </c>
      <c r="I327">
        <v>22109</v>
      </c>
    </row>
    <row r="328" spans="1:9" x14ac:dyDescent="0.25">
      <c r="A328" t="s">
        <v>3314</v>
      </c>
      <c r="B328" t="s">
        <v>3042</v>
      </c>
      <c r="C328" t="s">
        <v>23</v>
      </c>
      <c r="D328" t="s">
        <v>23</v>
      </c>
      <c r="E328">
        <v>30.423991000000001</v>
      </c>
      <c r="F328">
        <v>-88.813970999999995</v>
      </c>
      <c r="G328" t="s">
        <v>23</v>
      </c>
      <c r="H328">
        <v>6.8</v>
      </c>
      <c r="I328">
        <v>28059</v>
      </c>
    </row>
    <row r="329" spans="1:9" x14ac:dyDescent="0.25">
      <c r="A329" t="s">
        <v>3315</v>
      </c>
      <c r="B329" t="s">
        <v>2961</v>
      </c>
      <c r="C329" t="s">
        <v>23</v>
      </c>
      <c r="D329" t="s">
        <v>23</v>
      </c>
      <c r="E329">
        <v>37.589493679999997</v>
      </c>
      <c r="F329">
        <v>-122.1454835</v>
      </c>
      <c r="G329">
        <v>46.166666669999998</v>
      </c>
      <c r="H329">
        <v>6.8</v>
      </c>
      <c r="I329">
        <v>6001</v>
      </c>
    </row>
    <row r="330" spans="1:9" x14ac:dyDescent="0.25">
      <c r="A330" t="s">
        <v>3316</v>
      </c>
      <c r="B330" t="s">
        <v>3218</v>
      </c>
      <c r="C330" t="s">
        <v>23</v>
      </c>
      <c r="D330" t="s">
        <v>23</v>
      </c>
      <c r="E330">
        <v>29.797848999999999</v>
      </c>
      <c r="F330">
        <v>-89.907279000000003</v>
      </c>
      <c r="G330">
        <v>35</v>
      </c>
      <c r="H330">
        <v>6.8</v>
      </c>
      <c r="I330">
        <v>22075</v>
      </c>
    </row>
    <row r="331" spans="1:9" x14ac:dyDescent="0.25">
      <c r="A331" t="s">
        <v>3317</v>
      </c>
      <c r="B331" t="s">
        <v>3097</v>
      </c>
      <c r="C331" t="s">
        <v>23</v>
      </c>
      <c r="D331" t="s">
        <v>23</v>
      </c>
      <c r="E331">
        <v>29.885000000000002</v>
      </c>
      <c r="F331">
        <v>-90.491</v>
      </c>
      <c r="G331">
        <v>20</v>
      </c>
      <c r="H331">
        <v>6.8</v>
      </c>
      <c r="I331">
        <v>22057</v>
      </c>
    </row>
    <row r="332" spans="1:9" x14ac:dyDescent="0.25">
      <c r="A332" t="s">
        <v>3318</v>
      </c>
      <c r="B332" t="s">
        <v>3066</v>
      </c>
      <c r="C332" t="s">
        <v>3016</v>
      </c>
      <c r="D332" t="s">
        <v>3067</v>
      </c>
      <c r="E332">
        <v>29.650700000000001</v>
      </c>
      <c r="F332">
        <v>-89.660499999999999</v>
      </c>
      <c r="G332">
        <v>28</v>
      </c>
      <c r="H332">
        <v>6.8</v>
      </c>
      <c r="I332">
        <v>22075</v>
      </c>
    </row>
    <row r="333" spans="1:9" x14ac:dyDescent="0.25">
      <c r="A333" t="s">
        <v>3319</v>
      </c>
      <c r="B333" t="s">
        <v>3066</v>
      </c>
      <c r="C333" t="s">
        <v>3016</v>
      </c>
      <c r="D333" t="s">
        <v>3067</v>
      </c>
      <c r="E333">
        <v>29.341000000000001</v>
      </c>
      <c r="F333">
        <v>-90.392700000000005</v>
      </c>
      <c r="G333">
        <v>28</v>
      </c>
      <c r="H333">
        <v>6.8</v>
      </c>
      <c r="I333">
        <v>22057</v>
      </c>
    </row>
    <row r="334" spans="1:9" x14ac:dyDescent="0.25">
      <c r="A334" t="s">
        <v>3320</v>
      </c>
      <c r="B334" t="s">
        <v>2993</v>
      </c>
      <c r="C334" t="s">
        <v>23</v>
      </c>
      <c r="D334" t="s">
        <v>23</v>
      </c>
      <c r="E334">
        <v>41.273611109999997</v>
      </c>
      <c r="F334">
        <v>-72.805000000000007</v>
      </c>
      <c r="G334">
        <v>32</v>
      </c>
      <c r="H334">
        <v>6.9</v>
      </c>
      <c r="I334">
        <v>9009</v>
      </c>
    </row>
    <row r="335" spans="1:9" x14ac:dyDescent="0.25">
      <c r="A335" t="s">
        <v>3321</v>
      </c>
      <c r="B335" t="s">
        <v>3218</v>
      </c>
      <c r="C335" t="s">
        <v>23</v>
      </c>
      <c r="D335" t="s">
        <v>23</v>
      </c>
      <c r="E335">
        <v>29.701022999999999</v>
      </c>
      <c r="F335">
        <v>-89.841384000000005</v>
      </c>
      <c r="G335">
        <v>35</v>
      </c>
      <c r="H335">
        <v>6.9</v>
      </c>
      <c r="I335">
        <v>22075</v>
      </c>
    </row>
    <row r="336" spans="1:9" x14ac:dyDescent="0.25">
      <c r="A336" t="s">
        <v>3322</v>
      </c>
      <c r="B336" t="s">
        <v>3218</v>
      </c>
      <c r="C336" t="s">
        <v>23</v>
      </c>
      <c r="D336" t="s">
        <v>23</v>
      </c>
      <c r="E336">
        <v>29.801417000000001</v>
      </c>
      <c r="F336">
        <v>-89.885040000000004</v>
      </c>
      <c r="G336">
        <v>35</v>
      </c>
      <c r="H336">
        <v>6.9</v>
      </c>
      <c r="I336">
        <v>22075</v>
      </c>
    </row>
    <row r="337" spans="1:9" x14ac:dyDescent="0.25">
      <c r="A337" t="s">
        <v>3323</v>
      </c>
      <c r="B337" t="s">
        <v>3097</v>
      </c>
      <c r="C337" t="s">
        <v>23</v>
      </c>
      <c r="D337" t="s">
        <v>23</v>
      </c>
      <c r="E337">
        <v>29.768999999999998</v>
      </c>
      <c r="F337">
        <v>-92.796999999999997</v>
      </c>
      <c r="G337">
        <v>20</v>
      </c>
      <c r="H337">
        <v>6.9</v>
      </c>
      <c r="I337">
        <v>22023</v>
      </c>
    </row>
    <row r="338" spans="1:9" x14ac:dyDescent="0.25">
      <c r="A338" t="s">
        <v>3324</v>
      </c>
      <c r="B338" t="s">
        <v>3097</v>
      </c>
      <c r="C338" t="s">
        <v>23</v>
      </c>
      <c r="D338" t="s">
        <v>23</v>
      </c>
      <c r="E338">
        <v>29.596</v>
      </c>
      <c r="F338">
        <v>-92.462000000000003</v>
      </c>
      <c r="G338">
        <v>20</v>
      </c>
      <c r="H338">
        <v>6.9</v>
      </c>
      <c r="I338">
        <v>22113</v>
      </c>
    </row>
    <row r="339" spans="1:9" x14ac:dyDescent="0.25">
      <c r="A339" t="s">
        <v>3325</v>
      </c>
      <c r="B339" t="s">
        <v>3071</v>
      </c>
      <c r="C339" t="s">
        <v>23</v>
      </c>
      <c r="D339" t="s">
        <v>23</v>
      </c>
      <c r="E339">
        <v>29.529166669999999</v>
      </c>
      <c r="F339">
        <v>-91.900555560000001</v>
      </c>
      <c r="G339">
        <v>31</v>
      </c>
      <c r="H339">
        <v>7</v>
      </c>
      <c r="I339">
        <v>22045</v>
      </c>
    </row>
    <row r="340" spans="1:9" x14ac:dyDescent="0.25">
      <c r="A340" t="s">
        <v>2495</v>
      </c>
      <c r="B340" t="s">
        <v>3166</v>
      </c>
      <c r="C340" t="s">
        <v>3097</v>
      </c>
      <c r="D340" t="s">
        <v>23</v>
      </c>
      <c r="E340">
        <v>29.56666667</v>
      </c>
      <c r="F340">
        <v>-91.85</v>
      </c>
      <c r="G340">
        <v>17</v>
      </c>
      <c r="H340">
        <v>7</v>
      </c>
      <c r="I340">
        <v>22045</v>
      </c>
    </row>
    <row r="341" spans="1:9" x14ac:dyDescent="0.25">
      <c r="A341" t="s">
        <v>3326</v>
      </c>
      <c r="B341" t="s">
        <v>3104</v>
      </c>
      <c r="C341" t="s">
        <v>3105</v>
      </c>
      <c r="D341" t="s">
        <v>23</v>
      </c>
      <c r="E341">
        <v>29.919525</v>
      </c>
      <c r="F341">
        <v>-93.231290999999999</v>
      </c>
      <c r="G341">
        <v>23</v>
      </c>
      <c r="H341">
        <v>7</v>
      </c>
      <c r="I341">
        <v>22019</v>
      </c>
    </row>
    <row r="342" spans="1:9" x14ac:dyDescent="0.25">
      <c r="A342" t="s">
        <v>3327</v>
      </c>
      <c r="B342" t="s">
        <v>3104</v>
      </c>
      <c r="C342" t="s">
        <v>3105</v>
      </c>
      <c r="D342" t="s">
        <v>23</v>
      </c>
      <c r="E342">
        <v>29.919525</v>
      </c>
      <c r="F342">
        <v>-93.231290999999999</v>
      </c>
      <c r="G342">
        <v>23</v>
      </c>
      <c r="H342">
        <v>7</v>
      </c>
      <c r="I342">
        <v>22019</v>
      </c>
    </row>
    <row r="343" spans="1:9" x14ac:dyDescent="0.25">
      <c r="A343" t="s">
        <v>3328</v>
      </c>
      <c r="B343" t="s">
        <v>3104</v>
      </c>
      <c r="C343" t="s">
        <v>3105</v>
      </c>
      <c r="D343" t="s">
        <v>23</v>
      </c>
      <c r="E343">
        <v>29.925613999999999</v>
      </c>
      <c r="F343">
        <v>-93.234223</v>
      </c>
      <c r="G343">
        <v>23</v>
      </c>
      <c r="H343">
        <v>7</v>
      </c>
      <c r="I343">
        <v>22019</v>
      </c>
    </row>
    <row r="344" spans="1:9" x14ac:dyDescent="0.25">
      <c r="A344" t="s">
        <v>3329</v>
      </c>
      <c r="B344" t="s">
        <v>3104</v>
      </c>
      <c r="C344" t="s">
        <v>3105</v>
      </c>
      <c r="D344" t="s">
        <v>23</v>
      </c>
      <c r="E344">
        <v>29.925613999999999</v>
      </c>
      <c r="F344">
        <v>-93.234223</v>
      </c>
      <c r="G344">
        <v>23</v>
      </c>
      <c r="H344">
        <v>7</v>
      </c>
      <c r="I344">
        <v>22019</v>
      </c>
    </row>
    <row r="345" spans="1:9" x14ac:dyDescent="0.25">
      <c r="A345" t="s">
        <v>3330</v>
      </c>
      <c r="B345" t="s">
        <v>3097</v>
      </c>
      <c r="C345" t="s">
        <v>23</v>
      </c>
      <c r="D345" t="s">
        <v>23</v>
      </c>
      <c r="E345">
        <v>29.196999999999999</v>
      </c>
      <c r="F345">
        <v>-90.266000000000005</v>
      </c>
      <c r="G345">
        <v>20</v>
      </c>
      <c r="H345">
        <v>7</v>
      </c>
      <c r="I345">
        <v>22057</v>
      </c>
    </row>
    <row r="346" spans="1:9" x14ac:dyDescent="0.25">
      <c r="A346" t="s">
        <v>3331</v>
      </c>
      <c r="B346" t="s">
        <v>3097</v>
      </c>
      <c r="C346" t="s">
        <v>23</v>
      </c>
      <c r="D346" t="s">
        <v>23</v>
      </c>
      <c r="E346">
        <v>29.344999999999999</v>
      </c>
      <c r="F346">
        <v>-90.971999999999994</v>
      </c>
      <c r="G346">
        <v>20</v>
      </c>
      <c r="H346">
        <v>7</v>
      </c>
      <c r="I346">
        <v>22109</v>
      </c>
    </row>
    <row r="347" spans="1:9" x14ac:dyDescent="0.25">
      <c r="A347" t="s">
        <v>3332</v>
      </c>
      <c r="B347" t="s">
        <v>3066</v>
      </c>
      <c r="C347" t="s">
        <v>3016</v>
      </c>
      <c r="D347" t="s">
        <v>3067</v>
      </c>
      <c r="E347">
        <v>29.256699999999999</v>
      </c>
      <c r="F347">
        <v>-90.671700000000001</v>
      </c>
      <c r="G347">
        <v>28</v>
      </c>
      <c r="H347">
        <v>7</v>
      </c>
      <c r="I347">
        <v>22109</v>
      </c>
    </row>
    <row r="348" spans="1:9" x14ac:dyDescent="0.25">
      <c r="A348" t="s">
        <v>3333</v>
      </c>
      <c r="B348" t="s">
        <v>3108</v>
      </c>
      <c r="C348" t="s">
        <v>23</v>
      </c>
      <c r="D348" t="s">
        <v>23</v>
      </c>
      <c r="E348">
        <v>29.273716700000001</v>
      </c>
      <c r="F348">
        <v>-91.07405</v>
      </c>
      <c r="G348">
        <v>43.833333330000002</v>
      </c>
      <c r="H348">
        <v>7</v>
      </c>
      <c r="I348">
        <v>22109</v>
      </c>
    </row>
    <row r="349" spans="1:9" x14ac:dyDescent="0.25">
      <c r="A349" t="s">
        <v>3334</v>
      </c>
      <c r="B349" t="s">
        <v>3201</v>
      </c>
      <c r="C349" t="s">
        <v>23</v>
      </c>
      <c r="D349" t="s">
        <v>23</v>
      </c>
      <c r="E349">
        <v>29.7073</v>
      </c>
      <c r="F349">
        <v>-89.691249999999997</v>
      </c>
      <c r="G349">
        <v>44</v>
      </c>
      <c r="H349">
        <v>7.01</v>
      </c>
      <c r="I349">
        <v>22075</v>
      </c>
    </row>
    <row r="350" spans="1:9" x14ac:dyDescent="0.25">
      <c r="A350" t="s">
        <v>3335</v>
      </c>
      <c r="B350" t="s">
        <v>3305</v>
      </c>
      <c r="C350" t="s">
        <v>23</v>
      </c>
      <c r="D350" t="s">
        <v>23</v>
      </c>
      <c r="E350" t="s">
        <v>23</v>
      </c>
      <c r="F350" t="s">
        <v>23</v>
      </c>
      <c r="G350">
        <v>32.67</v>
      </c>
      <c r="H350">
        <v>7.1</v>
      </c>
      <c r="I350">
        <v>1003</v>
      </c>
    </row>
    <row r="351" spans="1:9" x14ac:dyDescent="0.25">
      <c r="A351" t="s">
        <v>3336</v>
      </c>
      <c r="B351" t="s">
        <v>3307</v>
      </c>
      <c r="C351" t="s">
        <v>23</v>
      </c>
      <c r="D351" t="s">
        <v>23</v>
      </c>
      <c r="E351">
        <v>29.253992</v>
      </c>
      <c r="F351">
        <v>-91.113054000000005</v>
      </c>
      <c r="G351">
        <v>29.416666670000001</v>
      </c>
      <c r="H351">
        <v>7.1</v>
      </c>
      <c r="I351">
        <v>22109</v>
      </c>
    </row>
    <row r="352" spans="1:9" x14ac:dyDescent="0.25">
      <c r="A352" t="s">
        <v>3337</v>
      </c>
      <c r="B352" t="s">
        <v>3338</v>
      </c>
      <c r="C352" t="s">
        <v>23</v>
      </c>
      <c r="D352" t="s">
        <v>23</v>
      </c>
      <c r="E352">
        <v>32.572038999999997</v>
      </c>
      <c r="F352">
        <v>-117.130432</v>
      </c>
      <c r="G352">
        <v>35</v>
      </c>
      <c r="H352">
        <v>7.1</v>
      </c>
      <c r="I352">
        <v>6073</v>
      </c>
    </row>
    <row r="353" spans="1:9" x14ac:dyDescent="0.25">
      <c r="A353" t="s">
        <v>3339</v>
      </c>
      <c r="B353" t="s">
        <v>3246</v>
      </c>
      <c r="C353" t="s">
        <v>3097</v>
      </c>
      <c r="D353" t="s">
        <v>23</v>
      </c>
      <c r="E353">
        <v>29.235448999999999</v>
      </c>
      <c r="F353">
        <v>-90.002581000000006</v>
      </c>
      <c r="G353">
        <v>19</v>
      </c>
      <c r="H353">
        <v>7.1052631579999996</v>
      </c>
      <c r="I353">
        <v>22051</v>
      </c>
    </row>
    <row r="354" spans="1:9" x14ac:dyDescent="0.25">
      <c r="A354" t="s">
        <v>3340</v>
      </c>
      <c r="B354" t="s">
        <v>3218</v>
      </c>
      <c r="C354" t="s">
        <v>23</v>
      </c>
      <c r="D354" t="s">
        <v>23</v>
      </c>
      <c r="E354">
        <v>29.787369999999999</v>
      </c>
      <c r="F354">
        <v>-89.938584000000006</v>
      </c>
      <c r="G354">
        <v>35</v>
      </c>
      <c r="H354">
        <v>7.2</v>
      </c>
      <c r="I354">
        <v>22075</v>
      </c>
    </row>
    <row r="355" spans="1:9" x14ac:dyDescent="0.25">
      <c r="A355" t="s">
        <v>3341</v>
      </c>
      <c r="B355" t="s">
        <v>3104</v>
      </c>
      <c r="C355" t="s">
        <v>23</v>
      </c>
      <c r="D355" t="s">
        <v>23</v>
      </c>
      <c r="E355">
        <v>29.488156</v>
      </c>
      <c r="F355">
        <v>-91.167931999999993</v>
      </c>
      <c r="G355">
        <v>23</v>
      </c>
      <c r="H355">
        <v>7.2</v>
      </c>
      <c r="I355">
        <v>22109</v>
      </c>
    </row>
    <row r="356" spans="1:9" x14ac:dyDescent="0.25">
      <c r="A356" t="s">
        <v>3342</v>
      </c>
      <c r="B356" t="s">
        <v>3104</v>
      </c>
      <c r="C356" t="s">
        <v>3105</v>
      </c>
      <c r="D356" t="s">
        <v>23</v>
      </c>
      <c r="E356">
        <v>29.237808999999999</v>
      </c>
      <c r="F356">
        <v>-90.127948000000004</v>
      </c>
      <c r="G356">
        <v>23</v>
      </c>
      <c r="H356">
        <v>7.2</v>
      </c>
      <c r="I356">
        <v>22057</v>
      </c>
    </row>
    <row r="357" spans="1:9" x14ac:dyDescent="0.25">
      <c r="A357" t="s">
        <v>3343</v>
      </c>
      <c r="B357" t="s">
        <v>3066</v>
      </c>
      <c r="C357" t="s">
        <v>3016</v>
      </c>
      <c r="D357" t="s">
        <v>3067</v>
      </c>
      <c r="E357">
        <v>29.564499999999999</v>
      </c>
      <c r="F357">
        <v>-89.703999999999994</v>
      </c>
      <c r="G357">
        <v>28</v>
      </c>
      <c r="H357">
        <v>7.2</v>
      </c>
      <c r="I357">
        <v>22075</v>
      </c>
    </row>
    <row r="358" spans="1:9" x14ac:dyDescent="0.25">
      <c r="A358" t="s">
        <v>3344</v>
      </c>
      <c r="B358" t="s">
        <v>3108</v>
      </c>
      <c r="C358" t="s">
        <v>23</v>
      </c>
      <c r="D358" t="s">
        <v>23</v>
      </c>
      <c r="E358">
        <v>29.5900833</v>
      </c>
      <c r="F358">
        <v>-89.613383299999995</v>
      </c>
      <c r="G358">
        <v>43.833333330000002</v>
      </c>
      <c r="H358">
        <v>7.2</v>
      </c>
      <c r="I358">
        <v>22075</v>
      </c>
    </row>
    <row r="359" spans="1:9" x14ac:dyDescent="0.25">
      <c r="A359" t="s">
        <v>3345</v>
      </c>
      <c r="B359" t="s">
        <v>3108</v>
      </c>
      <c r="C359" t="s">
        <v>23</v>
      </c>
      <c r="D359" t="s">
        <v>23</v>
      </c>
      <c r="E359">
        <v>29.445969999999999</v>
      </c>
      <c r="F359">
        <v>-90.956810000000004</v>
      </c>
      <c r="G359">
        <v>43.833333330000002</v>
      </c>
      <c r="H359">
        <v>7.2</v>
      </c>
      <c r="I359">
        <v>22109</v>
      </c>
    </row>
    <row r="360" spans="1:9" x14ac:dyDescent="0.25">
      <c r="A360">
        <v>17</v>
      </c>
      <c r="B360" t="s">
        <v>3016</v>
      </c>
      <c r="C360" t="s">
        <v>23</v>
      </c>
      <c r="D360" t="s">
        <v>23</v>
      </c>
      <c r="E360">
        <v>29.6</v>
      </c>
      <c r="F360">
        <v>-89.7</v>
      </c>
      <c r="G360">
        <v>30</v>
      </c>
      <c r="H360">
        <v>7.2</v>
      </c>
      <c r="I360">
        <v>22075</v>
      </c>
    </row>
    <row r="361" spans="1:9" x14ac:dyDescent="0.25">
      <c r="A361" t="s">
        <v>3346</v>
      </c>
      <c r="B361" t="s">
        <v>3096</v>
      </c>
      <c r="C361" t="s">
        <v>3097</v>
      </c>
      <c r="D361" t="s">
        <v>23</v>
      </c>
      <c r="E361">
        <v>29.841778000000001</v>
      </c>
      <c r="F361">
        <v>-93.255110000000002</v>
      </c>
      <c r="G361">
        <v>15.25</v>
      </c>
      <c r="H361">
        <v>7.2131147540000002</v>
      </c>
      <c r="I361">
        <v>22023</v>
      </c>
    </row>
    <row r="362" spans="1:9" x14ac:dyDescent="0.25">
      <c r="A362" t="s">
        <v>3347</v>
      </c>
      <c r="B362" t="s">
        <v>3097</v>
      </c>
      <c r="C362" t="s">
        <v>23</v>
      </c>
      <c r="D362" t="s">
        <v>23</v>
      </c>
      <c r="E362">
        <v>29.352</v>
      </c>
      <c r="F362">
        <v>-89.366</v>
      </c>
      <c r="G362">
        <v>20</v>
      </c>
      <c r="H362">
        <v>7.3</v>
      </c>
      <c r="I362">
        <v>22075</v>
      </c>
    </row>
    <row r="363" spans="1:9" x14ac:dyDescent="0.25">
      <c r="A363" t="s">
        <v>3348</v>
      </c>
      <c r="B363" t="s">
        <v>3097</v>
      </c>
      <c r="C363" t="s">
        <v>23</v>
      </c>
      <c r="D363" t="s">
        <v>23</v>
      </c>
      <c r="E363">
        <v>29.177</v>
      </c>
      <c r="F363">
        <v>-90.19</v>
      </c>
      <c r="G363">
        <v>20</v>
      </c>
      <c r="H363">
        <v>7.4</v>
      </c>
      <c r="I363">
        <v>22057</v>
      </c>
    </row>
    <row r="364" spans="1:9" x14ac:dyDescent="0.25">
      <c r="A364" t="s">
        <v>3349</v>
      </c>
      <c r="B364" t="s">
        <v>3066</v>
      </c>
      <c r="C364" t="s">
        <v>3016</v>
      </c>
      <c r="D364" t="s">
        <v>3067</v>
      </c>
      <c r="E364">
        <v>29.268000000000001</v>
      </c>
      <c r="F364">
        <v>-90.182199999999995</v>
      </c>
      <c r="G364">
        <v>28</v>
      </c>
      <c r="H364">
        <v>7.4</v>
      </c>
      <c r="I364">
        <v>22057</v>
      </c>
    </row>
    <row r="365" spans="1:9" x14ac:dyDescent="0.25">
      <c r="A365" t="s">
        <v>3350</v>
      </c>
      <c r="B365" t="s">
        <v>3108</v>
      </c>
      <c r="C365" t="s">
        <v>23</v>
      </c>
      <c r="D365" t="s">
        <v>23</v>
      </c>
      <c r="E365">
        <v>29.68655</v>
      </c>
      <c r="F365">
        <v>-89.760466699999995</v>
      </c>
      <c r="G365">
        <v>43.833333330000002</v>
      </c>
      <c r="H365">
        <v>7.4</v>
      </c>
      <c r="I365">
        <v>22075</v>
      </c>
    </row>
    <row r="366" spans="1:9" x14ac:dyDescent="0.25">
      <c r="A366" t="s">
        <v>3351</v>
      </c>
      <c r="B366" t="s">
        <v>3352</v>
      </c>
      <c r="C366" t="s">
        <v>3303</v>
      </c>
      <c r="D366" t="s">
        <v>23</v>
      </c>
      <c r="E366">
        <v>29.5</v>
      </c>
      <c r="F366">
        <v>-90</v>
      </c>
      <c r="G366">
        <v>15</v>
      </c>
      <c r="H366">
        <v>7.5</v>
      </c>
      <c r="I366">
        <v>22051</v>
      </c>
    </row>
    <row r="367" spans="1:9" x14ac:dyDescent="0.25">
      <c r="A367" t="s">
        <v>3353</v>
      </c>
      <c r="B367" t="s">
        <v>3042</v>
      </c>
      <c r="C367" t="s">
        <v>23</v>
      </c>
      <c r="D367" t="s">
        <v>23</v>
      </c>
      <c r="E367">
        <v>28.832543000000001</v>
      </c>
      <c r="F367">
        <v>-95.539170999999996</v>
      </c>
      <c r="G367" t="s">
        <v>23</v>
      </c>
      <c r="H367">
        <v>7.5</v>
      </c>
      <c r="I367">
        <v>48039</v>
      </c>
    </row>
    <row r="368" spans="1:9" x14ac:dyDescent="0.25">
      <c r="A368" t="s">
        <v>3354</v>
      </c>
      <c r="B368" t="s">
        <v>3097</v>
      </c>
      <c r="C368" t="s">
        <v>23</v>
      </c>
      <c r="D368" t="s">
        <v>23</v>
      </c>
      <c r="E368">
        <v>29.800999999999998</v>
      </c>
      <c r="F368">
        <v>-89.930999999999997</v>
      </c>
      <c r="G368">
        <v>20</v>
      </c>
      <c r="H368">
        <v>7.5</v>
      </c>
      <c r="I368">
        <v>22075</v>
      </c>
    </row>
    <row r="369" spans="1:9" x14ac:dyDescent="0.25">
      <c r="A369" t="s">
        <v>3355</v>
      </c>
      <c r="B369" t="s">
        <v>3270</v>
      </c>
      <c r="C369" t="s">
        <v>23</v>
      </c>
      <c r="D369" t="s">
        <v>23</v>
      </c>
      <c r="E369">
        <v>29.2</v>
      </c>
      <c r="F369">
        <v>-90.116666670000001</v>
      </c>
      <c r="G369">
        <v>17</v>
      </c>
      <c r="H369">
        <v>7.5</v>
      </c>
      <c r="I369">
        <v>22051</v>
      </c>
    </row>
    <row r="370" spans="1:9" x14ac:dyDescent="0.25">
      <c r="A370" t="s">
        <v>3356</v>
      </c>
      <c r="B370" t="s">
        <v>3241</v>
      </c>
      <c r="C370" t="s">
        <v>3242</v>
      </c>
      <c r="D370" t="s">
        <v>23</v>
      </c>
      <c r="E370">
        <v>29.323485999999999</v>
      </c>
      <c r="F370">
        <v>-90.592312000000007</v>
      </c>
      <c r="G370">
        <v>27</v>
      </c>
      <c r="H370">
        <v>7.5</v>
      </c>
      <c r="I370">
        <v>22109</v>
      </c>
    </row>
    <row r="371" spans="1:9" x14ac:dyDescent="0.25">
      <c r="A371" t="s">
        <v>3357</v>
      </c>
      <c r="B371" t="s">
        <v>3201</v>
      </c>
      <c r="C371" t="s">
        <v>23</v>
      </c>
      <c r="D371" t="s">
        <v>23</v>
      </c>
      <c r="E371">
        <v>29.686116670000001</v>
      </c>
      <c r="F371">
        <v>-89.86151667</v>
      </c>
      <c r="G371">
        <v>44</v>
      </c>
      <c r="H371">
        <v>7.57</v>
      </c>
      <c r="I371">
        <v>22075</v>
      </c>
    </row>
    <row r="372" spans="1:9" x14ac:dyDescent="0.25">
      <c r="A372" t="s">
        <v>3358</v>
      </c>
      <c r="B372" t="s">
        <v>3104</v>
      </c>
      <c r="C372" t="s">
        <v>23</v>
      </c>
      <c r="D372" t="s">
        <v>23</v>
      </c>
      <c r="E372">
        <v>29.487121999999999</v>
      </c>
      <c r="F372">
        <v>-91.152968000000001</v>
      </c>
      <c r="G372">
        <v>23</v>
      </c>
      <c r="H372">
        <v>7.6</v>
      </c>
      <c r="I372">
        <v>22109</v>
      </c>
    </row>
    <row r="373" spans="1:9" x14ac:dyDescent="0.25">
      <c r="A373" t="s">
        <v>3359</v>
      </c>
      <c r="B373" t="s">
        <v>3066</v>
      </c>
      <c r="C373" t="s">
        <v>3016</v>
      </c>
      <c r="D373" t="s">
        <v>3067</v>
      </c>
      <c r="E373">
        <v>29.315300000000001</v>
      </c>
      <c r="F373">
        <v>-90.313199999999995</v>
      </c>
      <c r="G373">
        <v>28</v>
      </c>
      <c r="H373">
        <v>7.6</v>
      </c>
      <c r="I373">
        <v>22057</v>
      </c>
    </row>
    <row r="374" spans="1:9" x14ac:dyDescent="0.25">
      <c r="A374" t="s">
        <v>3360</v>
      </c>
      <c r="B374" t="s">
        <v>2990</v>
      </c>
      <c r="C374" t="s">
        <v>23</v>
      </c>
      <c r="D374" t="s">
        <v>23</v>
      </c>
      <c r="E374">
        <v>39.176225000000002</v>
      </c>
      <c r="F374">
        <v>-74.862177779999996</v>
      </c>
      <c r="G374" t="s">
        <v>23</v>
      </c>
      <c r="H374">
        <v>7.6</v>
      </c>
      <c r="I374">
        <v>34009</v>
      </c>
    </row>
    <row r="375" spans="1:9" x14ac:dyDescent="0.25">
      <c r="A375" t="s">
        <v>3361</v>
      </c>
      <c r="B375" t="s">
        <v>3166</v>
      </c>
      <c r="C375" t="s">
        <v>3097</v>
      </c>
      <c r="D375" t="s">
        <v>23</v>
      </c>
      <c r="E375">
        <v>29.344821</v>
      </c>
      <c r="F375">
        <v>-91.237680999999995</v>
      </c>
      <c r="G375">
        <v>17</v>
      </c>
      <c r="H375">
        <v>7.6470588240000001</v>
      </c>
      <c r="I375">
        <v>22109</v>
      </c>
    </row>
    <row r="376" spans="1:9" x14ac:dyDescent="0.25">
      <c r="A376" t="s">
        <v>3362</v>
      </c>
      <c r="B376" t="s">
        <v>2961</v>
      </c>
      <c r="C376" t="s">
        <v>23</v>
      </c>
      <c r="D376" t="s">
        <v>23</v>
      </c>
      <c r="E376">
        <v>38.186543069999999</v>
      </c>
      <c r="F376">
        <v>-122.31923190000001</v>
      </c>
      <c r="G376">
        <v>46.583333330000002</v>
      </c>
      <c r="H376">
        <v>7.7</v>
      </c>
      <c r="I376">
        <v>6055</v>
      </c>
    </row>
    <row r="377" spans="1:9" x14ac:dyDescent="0.25">
      <c r="A377" t="s">
        <v>3363</v>
      </c>
      <c r="B377" t="s">
        <v>3218</v>
      </c>
      <c r="C377" t="s">
        <v>23</v>
      </c>
      <c r="D377" t="s">
        <v>23</v>
      </c>
      <c r="E377">
        <v>29.753971</v>
      </c>
      <c r="F377">
        <v>-89.895081000000005</v>
      </c>
      <c r="G377">
        <v>35</v>
      </c>
      <c r="H377">
        <v>7.7</v>
      </c>
      <c r="I377">
        <v>22075</v>
      </c>
    </row>
    <row r="378" spans="1:9" x14ac:dyDescent="0.25">
      <c r="A378" t="s">
        <v>3364</v>
      </c>
      <c r="B378" t="s">
        <v>3218</v>
      </c>
      <c r="C378" t="s">
        <v>23</v>
      </c>
      <c r="D378" t="s">
        <v>23</v>
      </c>
      <c r="E378">
        <v>29.735710999999998</v>
      </c>
      <c r="F378">
        <v>-89.805925000000002</v>
      </c>
      <c r="G378">
        <v>35</v>
      </c>
      <c r="H378">
        <v>7.7</v>
      </c>
      <c r="I378">
        <v>22075</v>
      </c>
    </row>
    <row r="379" spans="1:9" x14ac:dyDescent="0.25">
      <c r="A379" t="s">
        <v>3365</v>
      </c>
      <c r="B379" t="s">
        <v>3218</v>
      </c>
      <c r="C379" t="s">
        <v>23</v>
      </c>
      <c r="D379" t="s">
        <v>23</v>
      </c>
      <c r="E379">
        <v>29.807464</v>
      </c>
      <c r="F379">
        <v>-89.944196000000005</v>
      </c>
      <c r="G379">
        <v>35</v>
      </c>
      <c r="H379">
        <v>7.7</v>
      </c>
      <c r="I379">
        <v>22075</v>
      </c>
    </row>
    <row r="380" spans="1:9" x14ac:dyDescent="0.25">
      <c r="A380" t="s">
        <v>3366</v>
      </c>
      <c r="B380" t="s">
        <v>3097</v>
      </c>
      <c r="C380" t="s">
        <v>23</v>
      </c>
      <c r="D380" t="s">
        <v>23</v>
      </c>
      <c r="E380">
        <v>30.068000000000001</v>
      </c>
      <c r="F380">
        <v>-89.718999999999994</v>
      </c>
      <c r="G380">
        <v>20</v>
      </c>
      <c r="H380">
        <v>7.7</v>
      </c>
      <c r="I380">
        <v>22071</v>
      </c>
    </row>
    <row r="381" spans="1:9" x14ac:dyDescent="0.25">
      <c r="A381" t="s">
        <v>3367</v>
      </c>
      <c r="B381" t="s">
        <v>3066</v>
      </c>
      <c r="C381" t="s">
        <v>3016</v>
      </c>
      <c r="D381" t="s">
        <v>3067</v>
      </c>
      <c r="E381">
        <v>29.650700000000001</v>
      </c>
      <c r="F381">
        <v>-89.660499999999999</v>
      </c>
      <c r="G381">
        <v>28</v>
      </c>
      <c r="H381">
        <v>7.7</v>
      </c>
      <c r="I381">
        <v>22075</v>
      </c>
    </row>
    <row r="382" spans="1:9" x14ac:dyDescent="0.25">
      <c r="A382" t="s">
        <v>3368</v>
      </c>
      <c r="B382" t="s">
        <v>3066</v>
      </c>
      <c r="C382" t="s">
        <v>3016</v>
      </c>
      <c r="D382" t="s">
        <v>3067</v>
      </c>
      <c r="E382">
        <v>29.187000000000001</v>
      </c>
      <c r="F382">
        <v>-90.686300000000003</v>
      </c>
      <c r="G382">
        <v>28</v>
      </c>
      <c r="H382">
        <v>7.7</v>
      </c>
      <c r="I382">
        <v>22109</v>
      </c>
    </row>
    <row r="383" spans="1:9" x14ac:dyDescent="0.25">
      <c r="A383" t="s">
        <v>3369</v>
      </c>
      <c r="B383" t="s">
        <v>3097</v>
      </c>
      <c r="C383" t="s">
        <v>23</v>
      </c>
      <c r="D383" t="s">
        <v>23</v>
      </c>
      <c r="E383">
        <v>29.283000000000001</v>
      </c>
      <c r="F383">
        <v>-90.14</v>
      </c>
      <c r="G383">
        <v>20</v>
      </c>
      <c r="H383">
        <v>7.8</v>
      </c>
      <c r="I383">
        <v>22057</v>
      </c>
    </row>
    <row r="384" spans="1:9" x14ac:dyDescent="0.25">
      <c r="A384" t="s">
        <v>3370</v>
      </c>
      <c r="B384" t="s">
        <v>3097</v>
      </c>
      <c r="C384" t="s">
        <v>23</v>
      </c>
      <c r="D384" t="s">
        <v>23</v>
      </c>
      <c r="E384">
        <v>29.524999999999999</v>
      </c>
      <c r="F384">
        <v>-90.248999999999995</v>
      </c>
      <c r="G384">
        <v>20</v>
      </c>
      <c r="H384">
        <v>7.8</v>
      </c>
      <c r="I384">
        <v>22057</v>
      </c>
    </row>
    <row r="385" spans="1:9" x14ac:dyDescent="0.25">
      <c r="A385" t="s">
        <v>3371</v>
      </c>
      <c r="B385" t="s">
        <v>3241</v>
      </c>
      <c r="C385" t="s">
        <v>3242</v>
      </c>
      <c r="D385" t="s">
        <v>23</v>
      </c>
      <c r="E385">
        <v>29.302356</v>
      </c>
      <c r="F385">
        <v>-90.514482000000001</v>
      </c>
      <c r="G385">
        <v>27</v>
      </c>
      <c r="H385">
        <v>7.8</v>
      </c>
      <c r="I385">
        <v>22109</v>
      </c>
    </row>
    <row r="386" spans="1:9" x14ac:dyDescent="0.25">
      <c r="A386" t="s">
        <v>3372</v>
      </c>
      <c r="B386" t="s">
        <v>3241</v>
      </c>
      <c r="C386" t="s">
        <v>3242</v>
      </c>
      <c r="D386" t="s">
        <v>23</v>
      </c>
      <c r="E386">
        <v>29.364301999999999</v>
      </c>
      <c r="F386">
        <v>-90.583646999999999</v>
      </c>
      <c r="G386">
        <v>27</v>
      </c>
      <c r="H386">
        <v>7.8</v>
      </c>
      <c r="I386">
        <v>22109</v>
      </c>
    </row>
    <row r="387" spans="1:9" x14ac:dyDescent="0.25">
      <c r="A387" t="s">
        <v>3373</v>
      </c>
      <c r="B387" t="s">
        <v>3066</v>
      </c>
      <c r="C387" t="s">
        <v>3016</v>
      </c>
      <c r="D387" t="s">
        <v>3067</v>
      </c>
      <c r="E387">
        <v>29.235299999999999</v>
      </c>
      <c r="F387">
        <v>-90.24</v>
      </c>
      <c r="G387">
        <v>28</v>
      </c>
      <c r="H387">
        <v>7.9</v>
      </c>
      <c r="I387">
        <v>22057</v>
      </c>
    </row>
    <row r="388" spans="1:9" x14ac:dyDescent="0.25">
      <c r="A388" t="s">
        <v>3374</v>
      </c>
      <c r="B388" t="s">
        <v>3154</v>
      </c>
      <c r="C388" t="s">
        <v>23</v>
      </c>
      <c r="D388" t="s">
        <v>23</v>
      </c>
      <c r="E388">
        <v>29.574733330000001</v>
      </c>
      <c r="F388">
        <v>-89.66416667</v>
      </c>
      <c r="G388">
        <v>42.416666669999998</v>
      </c>
      <c r="H388">
        <v>7.9</v>
      </c>
      <c r="I388">
        <v>22075</v>
      </c>
    </row>
    <row r="389" spans="1:9" x14ac:dyDescent="0.25">
      <c r="A389" t="s">
        <v>3375</v>
      </c>
      <c r="B389" t="s">
        <v>3376</v>
      </c>
      <c r="C389" t="s">
        <v>23</v>
      </c>
      <c r="D389" t="s">
        <v>23</v>
      </c>
      <c r="E389">
        <v>38.231673000000001</v>
      </c>
      <c r="F389">
        <v>-75.816599999999994</v>
      </c>
      <c r="G389">
        <v>24</v>
      </c>
      <c r="H389">
        <v>8</v>
      </c>
      <c r="I389">
        <v>24039</v>
      </c>
    </row>
    <row r="390" spans="1:9" x14ac:dyDescent="0.25">
      <c r="A390" t="s">
        <v>3377</v>
      </c>
      <c r="B390" t="s">
        <v>3376</v>
      </c>
      <c r="C390" t="s">
        <v>23</v>
      </c>
      <c r="D390" t="s">
        <v>23</v>
      </c>
      <c r="E390">
        <v>38.206819000000003</v>
      </c>
      <c r="F390">
        <v>-75.802441999999999</v>
      </c>
      <c r="G390">
        <v>24</v>
      </c>
      <c r="H390">
        <v>8</v>
      </c>
      <c r="I390">
        <v>24039</v>
      </c>
    </row>
    <row r="391" spans="1:9" x14ac:dyDescent="0.25">
      <c r="A391" t="s">
        <v>3378</v>
      </c>
      <c r="B391" t="s">
        <v>3376</v>
      </c>
      <c r="C391" t="s">
        <v>23</v>
      </c>
      <c r="D391" t="s">
        <v>23</v>
      </c>
      <c r="E391">
        <v>38.215449999999997</v>
      </c>
      <c r="F391">
        <v>-75.827208999999996</v>
      </c>
      <c r="G391">
        <v>24</v>
      </c>
      <c r="H391">
        <v>8</v>
      </c>
      <c r="I391">
        <v>24039</v>
      </c>
    </row>
    <row r="392" spans="1:9" x14ac:dyDescent="0.25">
      <c r="A392" t="s">
        <v>3379</v>
      </c>
      <c r="B392" t="s">
        <v>3307</v>
      </c>
      <c r="C392" t="s">
        <v>23</v>
      </c>
      <c r="D392" t="s">
        <v>23</v>
      </c>
      <c r="E392">
        <v>29.253992</v>
      </c>
      <c r="F392">
        <v>-91.113054000000005</v>
      </c>
      <c r="G392">
        <v>29.833333329999999</v>
      </c>
      <c r="H392">
        <v>8</v>
      </c>
      <c r="I392">
        <v>22109</v>
      </c>
    </row>
    <row r="393" spans="1:9" x14ac:dyDescent="0.25">
      <c r="A393" t="s">
        <v>3380</v>
      </c>
      <c r="B393" t="s">
        <v>2990</v>
      </c>
      <c r="C393" t="s">
        <v>23</v>
      </c>
      <c r="D393" t="s">
        <v>23</v>
      </c>
      <c r="E393">
        <v>39.232366669999998</v>
      </c>
      <c r="F393">
        <v>-75.116638890000004</v>
      </c>
      <c r="G393" t="s">
        <v>23</v>
      </c>
      <c r="H393">
        <v>8</v>
      </c>
      <c r="I393">
        <v>34011</v>
      </c>
    </row>
    <row r="394" spans="1:9" x14ac:dyDescent="0.25">
      <c r="A394" t="s">
        <v>3381</v>
      </c>
      <c r="B394" t="s">
        <v>3166</v>
      </c>
      <c r="C394" t="s">
        <v>3097</v>
      </c>
      <c r="D394" t="s">
        <v>23</v>
      </c>
      <c r="E394">
        <v>29.583333329999999</v>
      </c>
      <c r="F394">
        <v>-91.15</v>
      </c>
      <c r="G394">
        <v>17</v>
      </c>
      <c r="H394">
        <v>8.1</v>
      </c>
      <c r="I394">
        <v>22101</v>
      </c>
    </row>
    <row r="395" spans="1:9" x14ac:dyDescent="0.25">
      <c r="A395" t="s">
        <v>3382</v>
      </c>
      <c r="B395" t="s">
        <v>3066</v>
      </c>
      <c r="C395" t="s">
        <v>3016</v>
      </c>
      <c r="D395" t="s">
        <v>3067</v>
      </c>
      <c r="E395">
        <v>29.650700000000001</v>
      </c>
      <c r="F395">
        <v>-89.660499999999999</v>
      </c>
      <c r="G395">
        <v>28</v>
      </c>
      <c r="H395">
        <v>8.1</v>
      </c>
      <c r="I395">
        <v>22075</v>
      </c>
    </row>
    <row r="396" spans="1:9" x14ac:dyDescent="0.25">
      <c r="A396" t="s">
        <v>3383</v>
      </c>
      <c r="B396" t="s">
        <v>3108</v>
      </c>
      <c r="C396" t="s">
        <v>23</v>
      </c>
      <c r="D396" t="s">
        <v>23</v>
      </c>
      <c r="E396">
        <v>29.606706599999999</v>
      </c>
      <c r="F396">
        <v>-92.635552599999997</v>
      </c>
      <c r="G396">
        <v>43.833333330000002</v>
      </c>
      <c r="H396">
        <v>8.1</v>
      </c>
      <c r="I396">
        <v>22023</v>
      </c>
    </row>
    <row r="397" spans="1:9" x14ac:dyDescent="0.25">
      <c r="A397" t="s">
        <v>3384</v>
      </c>
      <c r="B397" t="s">
        <v>3097</v>
      </c>
      <c r="C397" t="s">
        <v>23</v>
      </c>
      <c r="D397" t="s">
        <v>23</v>
      </c>
      <c r="E397">
        <v>29.654</v>
      </c>
      <c r="F397">
        <v>-92.168000000000006</v>
      </c>
      <c r="G397">
        <v>20</v>
      </c>
      <c r="H397">
        <v>8.1999999999999993</v>
      </c>
      <c r="I397">
        <v>22113</v>
      </c>
    </row>
    <row r="398" spans="1:9" x14ac:dyDescent="0.25">
      <c r="A398" t="s">
        <v>3385</v>
      </c>
      <c r="B398" t="s">
        <v>3066</v>
      </c>
      <c r="C398" t="s">
        <v>3016</v>
      </c>
      <c r="D398" t="s">
        <v>3067</v>
      </c>
      <c r="E398">
        <v>29.2407</v>
      </c>
      <c r="F398">
        <v>-90.141999999999996</v>
      </c>
      <c r="G398">
        <v>28</v>
      </c>
      <c r="H398">
        <v>8.1999999999999993</v>
      </c>
      <c r="I398">
        <v>22057</v>
      </c>
    </row>
    <row r="399" spans="1:9" x14ac:dyDescent="0.25">
      <c r="A399" t="s">
        <v>3386</v>
      </c>
      <c r="B399" t="s">
        <v>3218</v>
      </c>
      <c r="C399" t="s">
        <v>23</v>
      </c>
      <c r="D399" t="s">
        <v>23</v>
      </c>
      <c r="E399">
        <v>29.824097999999999</v>
      </c>
      <c r="F399">
        <v>-89.836085999999995</v>
      </c>
      <c r="G399">
        <v>35</v>
      </c>
      <c r="H399">
        <v>8.3000000000000007</v>
      </c>
      <c r="I399">
        <v>22075</v>
      </c>
    </row>
    <row r="400" spans="1:9" x14ac:dyDescent="0.25">
      <c r="A400" t="s">
        <v>3387</v>
      </c>
      <c r="B400" t="s">
        <v>3104</v>
      </c>
      <c r="C400" t="s">
        <v>3105</v>
      </c>
      <c r="D400" t="s">
        <v>23</v>
      </c>
      <c r="E400">
        <v>29.919148</v>
      </c>
      <c r="F400">
        <v>-93.238521000000006</v>
      </c>
      <c r="G400">
        <v>23</v>
      </c>
      <c r="H400">
        <v>8.3000000000000007</v>
      </c>
      <c r="I400">
        <v>22019</v>
      </c>
    </row>
    <row r="401" spans="1:9" x14ac:dyDescent="0.25">
      <c r="A401" t="s">
        <v>3388</v>
      </c>
      <c r="B401" t="s">
        <v>3104</v>
      </c>
      <c r="C401" t="s">
        <v>3105</v>
      </c>
      <c r="D401" t="s">
        <v>23</v>
      </c>
      <c r="E401">
        <v>29.919148</v>
      </c>
      <c r="F401">
        <v>-93.238521000000006</v>
      </c>
      <c r="G401">
        <v>23</v>
      </c>
      <c r="H401">
        <v>8.3000000000000007</v>
      </c>
      <c r="I401">
        <v>22019</v>
      </c>
    </row>
    <row r="402" spans="1:9" x14ac:dyDescent="0.25">
      <c r="A402" t="s">
        <v>3389</v>
      </c>
      <c r="B402" t="s">
        <v>3066</v>
      </c>
      <c r="C402" t="s">
        <v>3016</v>
      </c>
      <c r="D402" t="s">
        <v>3067</v>
      </c>
      <c r="E402">
        <v>29.348199999999999</v>
      </c>
      <c r="F402">
        <v>-90.458200000000005</v>
      </c>
      <c r="G402">
        <v>28</v>
      </c>
      <c r="H402">
        <v>8.3000000000000007</v>
      </c>
      <c r="I402">
        <v>22109</v>
      </c>
    </row>
    <row r="403" spans="1:9" x14ac:dyDescent="0.25">
      <c r="A403" t="s">
        <v>3390</v>
      </c>
      <c r="B403" t="s">
        <v>3338</v>
      </c>
      <c r="C403" t="s">
        <v>23</v>
      </c>
      <c r="D403" t="s">
        <v>23</v>
      </c>
      <c r="E403">
        <v>32.566901999999999</v>
      </c>
      <c r="F403">
        <v>-117.130284</v>
      </c>
      <c r="G403">
        <v>35</v>
      </c>
      <c r="H403">
        <v>8.3000000000000007</v>
      </c>
      <c r="I403">
        <v>6073</v>
      </c>
    </row>
    <row r="404" spans="1:9" x14ac:dyDescent="0.25">
      <c r="A404" t="s">
        <v>3391</v>
      </c>
      <c r="B404" t="s">
        <v>3108</v>
      </c>
      <c r="C404" t="s">
        <v>23</v>
      </c>
      <c r="D404" t="s">
        <v>23</v>
      </c>
      <c r="E404">
        <v>29.223749999999999</v>
      </c>
      <c r="F404">
        <v>-90.111149999999995</v>
      </c>
      <c r="G404">
        <v>43.833333330000002</v>
      </c>
      <c r="H404">
        <v>8.4</v>
      </c>
      <c r="I404">
        <v>22057</v>
      </c>
    </row>
    <row r="405" spans="1:9" x14ac:dyDescent="0.25">
      <c r="A405" t="s">
        <v>3392</v>
      </c>
      <c r="B405" t="s">
        <v>2961</v>
      </c>
      <c r="C405" t="s">
        <v>23</v>
      </c>
      <c r="D405" t="s">
        <v>23</v>
      </c>
      <c r="E405">
        <v>38.010989250000002</v>
      </c>
      <c r="F405">
        <v>-122.48516739999999</v>
      </c>
      <c r="G405">
        <v>48.166666669999998</v>
      </c>
      <c r="H405">
        <v>8.5</v>
      </c>
      <c r="I405">
        <v>6041</v>
      </c>
    </row>
    <row r="406" spans="1:9" x14ac:dyDescent="0.25">
      <c r="A406" t="s">
        <v>3393</v>
      </c>
      <c r="B406" t="s">
        <v>3218</v>
      </c>
      <c r="C406" t="s">
        <v>3219</v>
      </c>
      <c r="D406" t="s">
        <v>23</v>
      </c>
      <c r="E406">
        <v>29.727491000000001</v>
      </c>
      <c r="F406">
        <v>-89.873416000000006</v>
      </c>
      <c r="G406">
        <v>35</v>
      </c>
      <c r="H406">
        <v>8.5</v>
      </c>
      <c r="I406">
        <v>22075</v>
      </c>
    </row>
    <row r="407" spans="1:9" x14ac:dyDescent="0.25">
      <c r="A407" t="s">
        <v>3394</v>
      </c>
      <c r="B407" t="s">
        <v>3104</v>
      </c>
      <c r="C407" t="s">
        <v>23</v>
      </c>
      <c r="D407" t="s">
        <v>23</v>
      </c>
      <c r="E407">
        <v>29.487121999999999</v>
      </c>
      <c r="F407">
        <v>-91.152968000000001</v>
      </c>
      <c r="G407">
        <v>23</v>
      </c>
      <c r="H407">
        <v>8.5</v>
      </c>
      <c r="I407">
        <v>22109</v>
      </c>
    </row>
    <row r="408" spans="1:9" x14ac:dyDescent="0.25">
      <c r="A408" t="s">
        <v>3395</v>
      </c>
      <c r="B408" t="s">
        <v>3104</v>
      </c>
      <c r="C408" t="s">
        <v>23</v>
      </c>
      <c r="D408" t="s">
        <v>23</v>
      </c>
      <c r="E408">
        <v>29.488156</v>
      </c>
      <c r="F408">
        <v>-91.167931999999993</v>
      </c>
      <c r="G408">
        <v>23</v>
      </c>
      <c r="H408">
        <v>8.5</v>
      </c>
      <c r="I408">
        <v>22109</v>
      </c>
    </row>
    <row r="409" spans="1:9" x14ac:dyDescent="0.25">
      <c r="A409" t="s">
        <v>3396</v>
      </c>
      <c r="B409" t="s">
        <v>3104</v>
      </c>
      <c r="C409" t="s">
        <v>3105</v>
      </c>
      <c r="D409" t="s">
        <v>23</v>
      </c>
      <c r="E409">
        <v>29.237808999999999</v>
      </c>
      <c r="F409">
        <v>-90.127948000000004</v>
      </c>
      <c r="G409">
        <v>23</v>
      </c>
      <c r="H409">
        <v>8.5</v>
      </c>
      <c r="I409">
        <v>22057</v>
      </c>
    </row>
    <row r="410" spans="1:9" x14ac:dyDescent="0.25">
      <c r="A410" t="s">
        <v>3397</v>
      </c>
      <c r="B410" t="s">
        <v>3108</v>
      </c>
      <c r="C410" t="s">
        <v>23</v>
      </c>
      <c r="D410" t="s">
        <v>23</v>
      </c>
      <c r="E410">
        <v>29.492329999999999</v>
      </c>
      <c r="F410">
        <v>-90.361750000000001</v>
      </c>
      <c r="G410">
        <v>43.833333330000002</v>
      </c>
      <c r="H410">
        <v>8.5</v>
      </c>
      <c r="I410">
        <v>22057</v>
      </c>
    </row>
    <row r="411" spans="1:9" x14ac:dyDescent="0.25">
      <c r="A411">
        <v>3</v>
      </c>
      <c r="B411" t="s">
        <v>3022</v>
      </c>
      <c r="C411" t="s">
        <v>23</v>
      </c>
      <c r="D411" t="s">
        <v>23</v>
      </c>
      <c r="E411">
        <v>49.146076000000001</v>
      </c>
      <c r="F411">
        <v>-123.19712</v>
      </c>
      <c r="G411">
        <v>28</v>
      </c>
      <c r="H411">
        <v>8.5</v>
      </c>
      <c r="I411">
        <v>53073</v>
      </c>
    </row>
    <row r="412" spans="1:9" x14ac:dyDescent="0.25">
      <c r="A412" t="s">
        <v>3398</v>
      </c>
      <c r="B412" t="s">
        <v>3096</v>
      </c>
      <c r="C412" t="s">
        <v>3097</v>
      </c>
      <c r="D412" t="s">
        <v>23</v>
      </c>
      <c r="E412">
        <v>29.830750999999999</v>
      </c>
      <c r="F412">
        <v>-93.289263000000005</v>
      </c>
      <c r="G412">
        <v>15.25</v>
      </c>
      <c r="H412">
        <v>8.5245901639999992</v>
      </c>
      <c r="I412">
        <v>22023</v>
      </c>
    </row>
    <row r="413" spans="1:9" x14ac:dyDescent="0.25">
      <c r="A413" t="s">
        <v>3399</v>
      </c>
      <c r="B413" t="s">
        <v>2961</v>
      </c>
      <c r="C413" t="s">
        <v>23</v>
      </c>
      <c r="D413" t="s">
        <v>23</v>
      </c>
      <c r="E413">
        <v>37.60035079</v>
      </c>
      <c r="F413">
        <v>-122.1455595</v>
      </c>
      <c r="G413" t="s">
        <v>23</v>
      </c>
      <c r="H413">
        <v>8.6</v>
      </c>
      <c r="I413">
        <v>6001</v>
      </c>
    </row>
    <row r="414" spans="1:9" x14ac:dyDescent="0.25">
      <c r="A414" t="s">
        <v>3400</v>
      </c>
      <c r="B414" t="s">
        <v>3097</v>
      </c>
      <c r="C414" t="s">
        <v>23</v>
      </c>
      <c r="D414" t="s">
        <v>23</v>
      </c>
      <c r="E414">
        <v>29.268000000000001</v>
      </c>
      <c r="F414">
        <v>-90.269000000000005</v>
      </c>
      <c r="G414">
        <v>20</v>
      </c>
      <c r="H414">
        <v>8.6</v>
      </c>
      <c r="I414">
        <v>22057</v>
      </c>
    </row>
    <row r="415" spans="1:9" x14ac:dyDescent="0.25">
      <c r="A415" t="s">
        <v>3401</v>
      </c>
      <c r="B415" t="s">
        <v>3097</v>
      </c>
      <c r="C415" t="s">
        <v>23</v>
      </c>
      <c r="D415" t="s">
        <v>23</v>
      </c>
      <c r="E415">
        <v>29.71</v>
      </c>
      <c r="F415">
        <v>-92.343000000000004</v>
      </c>
      <c r="G415">
        <v>20</v>
      </c>
      <c r="H415">
        <v>8.6</v>
      </c>
      <c r="I415">
        <v>22113</v>
      </c>
    </row>
    <row r="416" spans="1:9" x14ac:dyDescent="0.25">
      <c r="A416" t="s">
        <v>3402</v>
      </c>
      <c r="B416" t="s">
        <v>3066</v>
      </c>
      <c r="C416" t="s">
        <v>3016</v>
      </c>
      <c r="D416" t="s">
        <v>3067</v>
      </c>
      <c r="E416">
        <v>29.215499999999999</v>
      </c>
      <c r="F416">
        <v>-90.153999999999996</v>
      </c>
      <c r="G416">
        <v>28</v>
      </c>
      <c r="H416">
        <v>8.6</v>
      </c>
      <c r="I416">
        <v>22057</v>
      </c>
    </row>
    <row r="417" spans="1:9" x14ac:dyDescent="0.25">
      <c r="A417" t="s">
        <v>3403</v>
      </c>
      <c r="B417" t="s">
        <v>3246</v>
      </c>
      <c r="C417" t="s">
        <v>3097</v>
      </c>
      <c r="D417" t="s">
        <v>23</v>
      </c>
      <c r="E417">
        <v>29.235448999999999</v>
      </c>
      <c r="F417">
        <v>-90.002581000000006</v>
      </c>
      <c r="G417">
        <v>19</v>
      </c>
      <c r="H417">
        <v>8.6842105259999993</v>
      </c>
      <c r="I417">
        <v>22051</v>
      </c>
    </row>
    <row r="418" spans="1:9" x14ac:dyDescent="0.25">
      <c r="A418" t="s">
        <v>3404</v>
      </c>
      <c r="B418" t="s">
        <v>3066</v>
      </c>
      <c r="C418" t="s">
        <v>3016</v>
      </c>
      <c r="D418" t="s">
        <v>3067</v>
      </c>
      <c r="E418">
        <v>29.222799999999999</v>
      </c>
      <c r="F418">
        <v>-90.124799999999993</v>
      </c>
      <c r="G418">
        <v>28</v>
      </c>
      <c r="H418">
        <v>8.8000000000000007</v>
      </c>
      <c r="I418">
        <v>22057</v>
      </c>
    </row>
    <row r="419" spans="1:9" x14ac:dyDescent="0.25">
      <c r="A419" t="s">
        <v>3405</v>
      </c>
      <c r="B419" t="s">
        <v>3166</v>
      </c>
      <c r="C419" t="s">
        <v>3097</v>
      </c>
      <c r="D419" t="s">
        <v>23</v>
      </c>
      <c r="E419">
        <v>29.344821</v>
      </c>
      <c r="F419">
        <v>-91.237680999999995</v>
      </c>
      <c r="G419">
        <v>17</v>
      </c>
      <c r="H419">
        <v>8.8235294119999992</v>
      </c>
      <c r="I419">
        <v>22109</v>
      </c>
    </row>
    <row r="420" spans="1:9" x14ac:dyDescent="0.25">
      <c r="A420" t="s">
        <v>3406</v>
      </c>
      <c r="B420" t="s">
        <v>3042</v>
      </c>
      <c r="C420" t="s">
        <v>23</v>
      </c>
      <c r="D420" t="s">
        <v>23</v>
      </c>
      <c r="E420">
        <v>28.835951000000001</v>
      </c>
      <c r="F420">
        <v>-95.498602000000005</v>
      </c>
      <c r="G420" t="s">
        <v>23</v>
      </c>
      <c r="H420">
        <v>8.9</v>
      </c>
      <c r="I420">
        <v>48039</v>
      </c>
    </row>
    <row r="421" spans="1:9" x14ac:dyDescent="0.25">
      <c r="A421" t="s">
        <v>3407</v>
      </c>
      <c r="B421" t="s">
        <v>3104</v>
      </c>
      <c r="C421" t="s">
        <v>23</v>
      </c>
      <c r="D421" t="s">
        <v>23</v>
      </c>
      <c r="E421">
        <v>29.488156</v>
      </c>
      <c r="F421">
        <v>-91.167931999999993</v>
      </c>
      <c r="G421">
        <v>23</v>
      </c>
      <c r="H421">
        <v>8.9</v>
      </c>
      <c r="I421">
        <v>22109</v>
      </c>
    </row>
    <row r="422" spans="1:9" x14ac:dyDescent="0.25">
      <c r="A422" t="s">
        <v>3408</v>
      </c>
      <c r="B422" t="s">
        <v>3066</v>
      </c>
      <c r="C422" t="s">
        <v>3016</v>
      </c>
      <c r="D422" t="s">
        <v>3067</v>
      </c>
      <c r="E422">
        <v>29.3523</v>
      </c>
      <c r="F422">
        <v>-90.430300000000003</v>
      </c>
      <c r="G422">
        <v>28</v>
      </c>
      <c r="H422">
        <v>8.9</v>
      </c>
      <c r="I422">
        <v>22109</v>
      </c>
    </row>
    <row r="423" spans="1:9" x14ac:dyDescent="0.25">
      <c r="A423" t="s">
        <v>3409</v>
      </c>
      <c r="B423" t="s">
        <v>3071</v>
      </c>
      <c r="C423" t="s">
        <v>23</v>
      </c>
      <c r="D423" t="s">
        <v>23</v>
      </c>
      <c r="E423">
        <v>29.630555560000001</v>
      </c>
      <c r="F423">
        <v>-91.535555560000006</v>
      </c>
      <c r="G423">
        <v>31</v>
      </c>
      <c r="H423">
        <v>9</v>
      </c>
      <c r="I423">
        <v>22101</v>
      </c>
    </row>
    <row r="424" spans="1:9" x14ac:dyDescent="0.25">
      <c r="A424" t="s">
        <v>3410</v>
      </c>
      <c r="B424" t="s">
        <v>3097</v>
      </c>
      <c r="C424" t="s">
        <v>23</v>
      </c>
      <c r="D424" t="s">
        <v>23</v>
      </c>
      <c r="E424">
        <v>29.696999999999999</v>
      </c>
      <c r="F424">
        <v>-92.893000000000001</v>
      </c>
      <c r="G424">
        <v>20</v>
      </c>
      <c r="H424">
        <v>9</v>
      </c>
      <c r="I424">
        <v>22023</v>
      </c>
    </row>
    <row r="425" spans="1:9" x14ac:dyDescent="0.25">
      <c r="A425" t="s">
        <v>3411</v>
      </c>
      <c r="B425" t="s">
        <v>3156</v>
      </c>
      <c r="C425" t="s">
        <v>23</v>
      </c>
      <c r="D425" t="s">
        <v>23</v>
      </c>
      <c r="E425">
        <v>38.075122</v>
      </c>
      <c r="F425">
        <v>-75.335587000000004</v>
      </c>
      <c r="G425">
        <v>38</v>
      </c>
      <c r="H425">
        <v>9</v>
      </c>
      <c r="I425">
        <v>24047</v>
      </c>
    </row>
    <row r="426" spans="1:9" x14ac:dyDescent="0.25">
      <c r="A426" t="s">
        <v>3412</v>
      </c>
      <c r="B426" t="s">
        <v>3066</v>
      </c>
      <c r="C426" t="s">
        <v>3016</v>
      </c>
      <c r="D426" t="s">
        <v>3067</v>
      </c>
      <c r="E426">
        <v>29.216999999999999</v>
      </c>
      <c r="F426">
        <v>-90.194500000000005</v>
      </c>
      <c r="G426">
        <v>28</v>
      </c>
      <c r="H426">
        <v>9</v>
      </c>
      <c r="I426">
        <v>22057</v>
      </c>
    </row>
    <row r="427" spans="1:9" x14ac:dyDescent="0.25">
      <c r="A427" t="s">
        <v>3413</v>
      </c>
      <c r="B427" t="s">
        <v>3154</v>
      </c>
      <c r="C427" t="s">
        <v>23</v>
      </c>
      <c r="D427" t="s">
        <v>23</v>
      </c>
      <c r="E427">
        <v>29.29678333</v>
      </c>
      <c r="F427">
        <v>-90.072216670000003</v>
      </c>
      <c r="G427">
        <v>40.916666669999998</v>
      </c>
      <c r="H427">
        <v>9</v>
      </c>
      <c r="I427">
        <v>22057</v>
      </c>
    </row>
    <row r="428" spans="1:9" x14ac:dyDescent="0.25">
      <c r="A428" t="s">
        <v>3414</v>
      </c>
      <c r="B428" t="s">
        <v>3104</v>
      </c>
      <c r="C428" t="s">
        <v>23</v>
      </c>
      <c r="D428" t="s">
        <v>23</v>
      </c>
      <c r="E428">
        <v>29.487121999999999</v>
      </c>
      <c r="F428">
        <v>-91.152968000000001</v>
      </c>
      <c r="G428">
        <v>23</v>
      </c>
      <c r="H428">
        <v>9.1</v>
      </c>
      <c r="I428">
        <v>22109</v>
      </c>
    </row>
    <row r="429" spans="1:9" x14ac:dyDescent="0.25">
      <c r="A429" t="s">
        <v>3415</v>
      </c>
      <c r="B429" t="s">
        <v>3166</v>
      </c>
      <c r="C429" t="s">
        <v>3097</v>
      </c>
      <c r="D429" t="s">
        <v>23</v>
      </c>
      <c r="E429">
        <v>29.477868000000001</v>
      </c>
      <c r="F429">
        <v>-91.237786</v>
      </c>
      <c r="G429">
        <v>17</v>
      </c>
      <c r="H429">
        <v>9.1999999999999993</v>
      </c>
      <c r="I429">
        <v>22109</v>
      </c>
    </row>
    <row r="430" spans="1:9" x14ac:dyDescent="0.25">
      <c r="A430" t="s">
        <v>3416</v>
      </c>
      <c r="B430" t="s">
        <v>3066</v>
      </c>
      <c r="C430" t="s">
        <v>3016</v>
      </c>
      <c r="D430" t="s">
        <v>3067</v>
      </c>
      <c r="E430">
        <v>29.2653</v>
      </c>
      <c r="F430">
        <v>-90.103499999999997</v>
      </c>
      <c r="G430">
        <v>28</v>
      </c>
      <c r="H430">
        <v>9.1999999999999993</v>
      </c>
      <c r="I430">
        <v>22057</v>
      </c>
    </row>
    <row r="431" spans="1:9" x14ac:dyDescent="0.25">
      <c r="A431" t="s">
        <v>3417</v>
      </c>
      <c r="B431" t="s">
        <v>2990</v>
      </c>
      <c r="C431" t="s">
        <v>23</v>
      </c>
      <c r="D431" t="s">
        <v>23</v>
      </c>
      <c r="E431">
        <v>39.242305559999998</v>
      </c>
      <c r="F431">
        <v>-75.011274999999998</v>
      </c>
      <c r="G431" t="s">
        <v>23</v>
      </c>
      <c r="H431">
        <v>9.1999999999999993</v>
      </c>
      <c r="I431">
        <v>34011</v>
      </c>
    </row>
    <row r="432" spans="1:9" x14ac:dyDescent="0.25">
      <c r="A432" t="s">
        <v>3418</v>
      </c>
      <c r="B432" t="s">
        <v>3201</v>
      </c>
      <c r="C432" t="s">
        <v>23</v>
      </c>
      <c r="D432" t="s">
        <v>23</v>
      </c>
      <c r="E432">
        <v>29.806450000000002</v>
      </c>
      <c r="F432">
        <v>-89.891716669999994</v>
      </c>
      <c r="G432">
        <v>44</v>
      </c>
      <c r="H432">
        <v>9.3800000000000008</v>
      </c>
      <c r="I432">
        <v>22075</v>
      </c>
    </row>
    <row r="433" spans="1:9" x14ac:dyDescent="0.25">
      <c r="A433" t="s">
        <v>3419</v>
      </c>
      <c r="B433" t="s">
        <v>3218</v>
      </c>
      <c r="C433" t="s">
        <v>23</v>
      </c>
      <c r="D433" t="s">
        <v>23</v>
      </c>
      <c r="E433">
        <v>29.826387</v>
      </c>
      <c r="F433">
        <v>-89.875338999999997</v>
      </c>
      <c r="G433">
        <v>35</v>
      </c>
      <c r="H433">
        <v>9.4</v>
      </c>
      <c r="I433">
        <v>22075</v>
      </c>
    </row>
    <row r="434" spans="1:9" x14ac:dyDescent="0.25">
      <c r="A434" t="s">
        <v>3420</v>
      </c>
      <c r="B434" t="s">
        <v>3241</v>
      </c>
      <c r="C434" t="s">
        <v>3242</v>
      </c>
      <c r="D434" t="s">
        <v>23</v>
      </c>
      <c r="E434">
        <v>29.343</v>
      </c>
      <c r="F434">
        <v>-90.573999999999998</v>
      </c>
      <c r="G434">
        <v>27</v>
      </c>
      <c r="H434">
        <v>9.4</v>
      </c>
      <c r="I434">
        <v>22109</v>
      </c>
    </row>
    <row r="435" spans="1:9" x14ac:dyDescent="0.25">
      <c r="A435" t="s">
        <v>3421</v>
      </c>
      <c r="B435" t="s">
        <v>3338</v>
      </c>
      <c r="C435" t="s">
        <v>23</v>
      </c>
      <c r="D435" t="s">
        <v>23</v>
      </c>
      <c r="E435">
        <v>32.566727999999998</v>
      </c>
      <c r="F435">
        <v>-117.12966900000001</v>
      </c>
      <c r="G435">
        <v>35</v>
      </c>
      <c r="H435">
        <v>9.4</v>
      </c>
      <c r="I435">
        <v>6073</v>
      </c>
    </row>
    <row r="436" spans="1:9" x14ac:dyDescent="0.25">
      <c r="A436" t="s">
        <v>3422</v>
      </c>
      <c r="B436" t="s">
        <v>3338</v>
      </c>
      <c r="C436" t="s">
        <v>23</v>
      </c>
      <c r="D436" t="s">
        <v>23</v>
      </c>
      <c r="E436">
        <v>32.572335000000002</v>
      </c>
      <c r="F436">
        <v>-117.131078</v>
      </c>
      <c r="G436">
        <v>35</v>
      </c>
      <c r="H436">
        <v>9.4</v>
      </c>
      <c r="I436">
        <v>6073</v>
      </c>
    </row>
    <row r="437" spans="1:9" x14ac:dyDescent="0.25">
      <c r="A437" t="s">
        <v>3423</v>
      </c>
      <c r="B437" t="s">
        <v>3104</v>
      </c>
      <c r="C437" t="s">
        <v>23</v>
      </c>
      <c r="D437" t="s">
        <v>23</v>
      </c>
      <c r="E437">
        <v>29.488156</v>
      </c>
      <c r="F437">
        <v>-91.167931999999993</v>
      </c>
      <c r="G437">
        <v>23</v>
      </c>
      <c r="H437">
        <v>9.8000000000000007</v>
      </c>
      <c r="I437">
        <v>22109</v>
      </c>
    </row>
    <row r="438" spans="1:9" x14ac:dyDescent="0.25">
      <c r="A438" t="s">
        <v>3424</v>
      </c>
      <c r="B438" t="s">
        <v>3104</v>
      </c>
      <c r="C438" t="s">
        <v>23</v>
      </c>
      <c r="D438" t="s">
        <v>23</v>
      </c>
      <c r="E438">
        <v>29.488156</v>
      </c>
      <c r="F438">
        <v>-91.167931999999993</v>
      </c>
      <c r="G438">
        <v>23</v>
      </c>
      <c r="H438">
        <v>9.8000000000000007</v>
      </c>
      <c r="I438">
        <v>22109</v>
      </c>
    </row>
    <row r="439" spans="1:9" x14ac:dyDescent="0.25">
      <c r="A439" t="s">
        <v>3425</v>
      </c>
      <c r="B439" t="s">
        <v>3104</v>
      </c>
      <c r="C439" t="s">
        <v>23</v>
      </c>
      <c r="D439" t="s">
        <v>23</v>
      </c>
      <c r="E439">
        <v>29.488156</v>
      </c>
      <c r="F439">
        <v>-91.167931999999993</v>
      </c>
      <c r="G439">
        <v>23</v>
      </c>
      <c r="H439">
        <v>9.8000000000000007</v>
      </c>
      <c r="I439">
        <v>22109</v>
      </c>
    </row>
    <row r="440" spans="1:9" x14ac:dyDescent="0.25">
      <c r="A440" t="s">
        <v>3426</v>
      </c>
      <c r="B440" t="s">
        <v>3097</v>
      </c>
      <c r="C440" t="s">
        <v>23</v>
      </c>
      <c r="D440" t="s">
        <v>23</v>
      </c>
      <c r="E440">
        <v>29.051801000000001</v>
      </c>
      <c r="F440">
        <v>-90.731182000000004</v>
      </c>
      <c r="G440">
        <v>20</v>
      </c>
      <c r="H440">
        <v>9.8000000000000007</v>
      </c>
      <c r="I440">
        <v>22109</v>
      </c>
    </row>
    <row r="441" spans="1:9" x14ac:dyDescent="0.25">
      <c r="A441" t="s">
        <v>3427</v>
      </c>
      <c r="B441" t="s">
        <v>3066</v>
      </c>
      <c r="C441" t="s">
        <v>3016</v>
      </c>
      <c r="D441" t="s">
        <v>3067</v>
      </c>
      <c r="E441">
        <v>29.2057</v>
      </c>
      <c r="F441">
        <v>-90.112700000000004</v>
      </c>
      <c r="G441">
        <v>28</v>
      </c>
      <c r="H441">
        <v>9.8000000000000007</v>
      </c>
      <c r="I441">
        <v>22051</v>
      </c>
    </row>
    <row r="442" spans="1:9" x14ac:dyDescent="0.25">
      <c r="A442" t="s">
        <v>3428</v>
      </c>
      <c r="B442" t="s">
        <v>3241</v>
      </c>
      <c r="C442" t="s">
        <v>3242</v>
      </c>
      <c r="D442" t="s">
        <v>23</v>
      </c>
      <c r="E442">
        <v>29.310110000000002</v>
      </c>
      <c r="F442">
        <v>-90.538336999999999</v>
      </c>
      <c r="G442">
        <v>27</v>
      </c>
      <c r="H442">
        <v>9.8000000000000007</v>
      </c>
      <c r="I442">
        <v>22109</v>
      </c>
    </row>
    <row r="443" spans="1:9" x14ac:dyDescent="0.25">
      <c r="A443" t="s">
        <v>3429</v>
      </c>
      <c r="B443" t="s">
        <v>3241</v>
      </c>
      <c r="C443" t="s">
        <v>3242</v>
      </c>
      <c r="D443" t="s">
        <v>23</v>
      </c>
      <c r="E443">
        <v>29.310416</v>
      </c>
      <c r="F443">
        <v>-90.591949999999997</v>
      </c>
      <c r="G443">
        <v>27</v>
      </c>
      <c r="H443">
        <v>9.8000000000000007</v>
      </c>
      <c r="I443">
        <v>22109</v>
      </c>
    </row>
    <row r="444" spans="1:9" x14ac:dyDescent="0.25">
      <c r="A444" t="s">
        <v>3430</v>
      </c>
      <c r="B444" t="s">
        <v>3104</v>
      </c>
      <c r="C444" t="s">
        <v>3105</v>
      </c>
      <c r="D444" t="s">
        <v>23</v>
      </c>
      <c r="E444">
        <v>29.237808999999999</v>
      </c>
      <c r="F444">
        <v>-90.127948000000004</v>
      </c>
      <c r="G444">
        <v>23</v>
      </c>
      <c r="H444">
        <v>9.9</v>
      </c>
      <c r="I444">
        <v>22057</v>
      </c>
    </row>
    <row r="445" spans="1:9" x14ac:dyDescent="0.25">
      <c r="A445" t="s">
        <v>3431</v>
      </c>
      <c r="B445" t="s">
        <v>3097</v>
      </c>
      <c r="C445" t="s">
        <v>23</v>
      </c>
      <c r="D445" t="s">
        <v>23</v>
      </c>
      <c r="E445">
        <v>29.069326</v>
      </c>
      <c r="F445">
        <v>-90.496522999999996</v>
      </c>
      <c r="G445">
        <v>20</v>
      </c>
      <c r="H445">
        <v>10</v>
      </c>
      <c r="I445">
        <v>22109</v>
      </c>
    </row>
    <row r="446" spans="1:9" x14ac:dyDescent="0.25">
      <c r="A446" t="s">
        <v>3432</v>
      </c>
      <c r="B446" t="s">
        <v>3097</v>
      </c>
      <c r="C446" t="s">
        <v>23</v>
      </c>
      <c r="D446" t="s">
        <v>23</v>
      </c>
      <c r="E446">
        <v>29.869</v>
      </c>
      <c r="F446">
        <v>-90.213999999999999</v>
      </c>
      <c r="G446">
        <v>19</v>
      </c>
      <c r="H446">
        <v>10</v>
      </c>
      <c r="I446">
        <v>22051</v>
      </c>
    </row>
    <row r="447" spans="1:9" x14ac:dyDescent="0.25">
      <c r="A447" t="s">
        <v>3433</v>
      </c>
      <c r="B447" t="s">
        <v>3097</v>
      </c>
      <c r="C447" t="s">
        <v>23</v>
      </c>
      <c r="D447" t="s">
        <v>23</v>
      </c>
      <c r="E447">
        <v>29.402000000000001</v>
      </c>
      <c r="F447">
        <v>-90.512</v>
      </c>
      <c r="G447">
        <v>20</v>
      </c>
      <c r="H447">
        <v>10.199999999999999</v>
      </c>
      <c r="I447">
        <v>22057</v>
      </c>
    </row>
    <row r="448" spans="1:9" x14ac:dyDescent="0.25">
      <c r="A448" t="s">
        <v>3434</v>
      </c>
      <c r="B448" t="s">
        <v>2971</v>
      </c>
      <c r="C448" t="s">
        <v>23</v>
      </c>
      <c r="D448" t="s">
        <v>23</v>
      </c>
      <c r="E448">
        <v>29.7822</v>
      </c>
      <c r="F448">
        <v>-94.718312999999995</v>
      </c>
      <c r="G448">
        <v>31</v>
      </c>
      <c r="H448">
        <v>10.199999999999999</v>
      </c>
      <c r="I448">
        <v>48071</v>
      </c>
    </row>
    <row r="449" spans="1:9" x14ac:dyDescent="0.25">
      <c r="A449" t="s">
        <v>3435</v>
      </c>
      <c r="B449" t="s">
        <v>3218</v>
      </c>
      <c r="C449" t="s">
        <v>23</v>
      </c>
      <c r="D449" t="s">
        <v>23</v>
      </c>
      <c r="E449">
        <v>29.810289000000001</v>
      </c>
      <c r="F449">
        <v>-89.919022999999996</v>
      </c>
      <c r="G449">
        <v>35</v>
      </c>
      <c r="H449">
        <v>10.3</v>
      </c>
      <c r="I449">
        <v>22075</v>
      </c>
    </row>
    <row r="450" spans="1:9" x14ac:dyDescent="0.25">
      <c r="A450" t="s">
        <v>3436</v>
      </c>
      <c r="B450" t="s">
        <v>3241</v>
      </c>
      <c r="C450" t="s">
        <v>3242</v>
      </c>
      <c r="D450" t="s">
        <v>23</v>
      </c>
      <c r="E450">
        <v>29.337026999999999</v>
      </c>
      <c r="F450">
        <v>-90.607461999999998</v>
      </c>
      <c r="G450">
        <v>27</v>
      </c>
      <c r="H450">
        <v>10.4</v>
      </c>
      <c r="I450">
        <v>22109</v>
      </c>
    </row>
    <row r="451" spans="1:9" x14ac:dyDescent="0.25">
      <c r="A451">
        <v>8</v>
      </c>
      <c r="B451" t="s">
        <v>3016</v>
      </c>
      <c r="C451" t="s">
        <v>23</v>
      </c>
      <c r="D451" t="s">
        <v>23</v>
      </c>
      <c r="E451">
        <v>29.8</v>
      </c>
      <c r="F451">
        <v>-92</v>
      </c>
      <c r="G451">
        <v>30</v>
      </c>
      <c r="H451">
        <v>10.4</v>
      </c>
      <c r="I451">
        <v>22113</v>
      </c>
    </row>
    <row r="452" spans="1:9" x14ac:dyDescent="0.25">
      <c r="A452" t="s">
        <v>3437</v>
      </c>
      <c r="B452" t="s">
        <v>2990</v>
      </c>
      <c r="C452" t="s">
        <v>23</v>
      </c>
      <c r="D452" t="s">
        <v>23</v>
      </c>
      <c r="E452">
        <v>39.26633056</v>
      </c>
      <c r="F452">
        <v>-74.995952779999996</v>
      </c>
      <c r="G452" t="s">
        <v>23</v>
      </c>
      <c r="H452">
        <v>10.4</v>
      </c>
      <c r="I452">
        <v>34011</v>
      </c>
    </row>
    <row r="453" spans="1:9" x14ac:dyDescent="0.25">
      <c r="A453" t="s">
        <v>3438</v>
      </c>
      <c r="B453" t="s">
        <v>3241</v>
      </c>
      <c r="C453" t="s">
        <v>3242</v>
      </c>
      <c r="D453" t="s">
        <v>23</v>
      </c>
      <c r="E453">
        <v>29.399678000000002</v>
      </c>
      <c r="F453">
        <v>-90.560704999999999</v>
      </c>
      <c r="G453">
        <v>27</v>
      </c>
      <c r="H453">
        <v>10.6</v>
      </c>
      <c r="I453">
        <v>22109</v>
      </c>
    </row>
    <row r="454" spans="1:9" x14ac:dyDescent="0.25">
      <c r="A454" t="s">
        <v>3439</v>
      </c>
      <c r="B454" t="s">
        <v>3338</v>
      </c>
      <c r="C454" t="s">
        <v>23</v>
      </c>
      <c r="D454" t="s">
        <v>23</v>
      </c>
      <c r="E454">
        <v>32.571838</v>
      </c>
      <c r="F454">
        <v>-117.129704</v>
      </c>
      <c r="G454">
        <v>35</v>
      </c>
      <c r="H454">
        <v>10.6</v>
      </c>
      <c r="I454">
        <v>6073</v>
      </c>
    </row>
    <row r="455" spans="1:9" x14ac:dyDescent="0.25">
      <c r="A455" t="s">
        <v>3440</v>
      </c>
      <c r="B455" t="s">
        <v>3097</v>
      </c>
      <c r="C455" t="s">
        <v>23</v>
      </c>
      <c r="D455" t="s">
        <v>23</v>
      </c>
      <c r="E455">
        <v>30.295000000000002</v>
      </c>
      <c r="F455">
        <v>-90.346000000000004</v>
      </c>
      <c r="G455">
        <v>20</v>
      </c>
      <c r="H455">
        <v>10.7</v>
      </c>
      <c r="I455">
        <v>22095</v>
      </c>
    </row>
    <row r="456" spans="1:9" x14ac:dyDescent="0.25">
      <c r="A456" t="s">
        <v>3441</v>
      </c>
      <c r="B456" t="s">
        <v>3066</v>
      </c>
      <c r="C456" t="s">
        <v>3016</v>
      </c>
      <c r="D456" t="s">
        <v>3067</v>
      </c>
      <c r="E456">
        <v>29.183199999999999</v>
      </c>
      <c r="F456">
        <v>-90.673699999999997</v>
      </c>
      <c r="G456">
        <v>28</v>
      </c>
      <c r="H456">
        <v>10.8</v>
      </c>
      <c r="I456">
        <v>22109</v>
      </c>
    </row>
    <row r="457" spans="1:9" x14ac:dyDescent="0.25">
      <c r="A457" t="s">
        <v>3442</v>
      </c>
      <c r="B457" t="s">
        <v>3218</v>
      </c>
      <c r="C457" t="s">
        <v>23</v>
      </c>
      <c r="D457" t="s">
        <v>23</v>
      </c>
      <c r="E457">
        <v>29.817253999999998</v>
      </c>
      <c r="F457">
        <v>-89.889332999999993</v>
      </c>
      <c r="G457">
        <v>35</v>
      </c>
      <c r="H457">
        <v>11.1</v>
      </c>
      <c r="I457">
        <v>22075</v>
      </c>
    </row>
    <row r="458" spans="1:9" x14ac:dyDescent="0.25">
      <c r="A458" t="s">
        <v>3443</v>
      </c>
      <c r="B458" t="s">
        <v>3104</v>
      </c>
      <c r="C458" t="s">
        <v>23</v>
      </c>
      <c r="D458" t="s">
        <v>23</v>
      </c>
      <c r="E458">
        <v>29.487121999999999</v>
      </c>
      <c r="F458">
        <v>-91.152968000000001</v>
      </c>
      <c r="G458">
        <v>23</v>
      </c>
      <c r="H458">
        <v>11.1</v>
      </c>
      <c r="I458">
        <v>22109</v>
      </c>
    </row>
    <row r="459" spans="1:9" x14ac:dyDescent="0.25">
      <c r="A459" t="s">
        <v>3444</v>
      </c>
      <c r="B459" t="s">
        <v>3104</v>
      </c>
      <c r="C459" t="s">
        <v>23</v>
      </c>
      <c r="D459" t="s">
        <v>23</v>
      </c>
      <c r="E459">
        <v>29.487121999999999</v>
      </c>
      <c r="F459">
        <v>-91.152968000000001</v>
      </c>
      <c r="G459">
        <v>23</v>
      </c>
      <c r="H459">
        <v>11.1</v>
      </c>
      <c r="I459">
        <v>22109</v>
      </c>
    </row>
    <row r="460" spans="1:9" x14ac:dyDescent="0.25">
      <c r="A460" t="s">
        <v>3445</v>
      </c>
      <c r="B460" t="s">
        <v>3066</v>
      </c>
      <c r="C460" t="s">
        <v>3016</v>
      </c>
      <c r="D460" t="s">
        <v>3067</v>
      </c>
      <c r="E460">
        <v>29.2685</v>
      </c>
      <c r="F460">
        <v>-90.236699999999999</v>
      </c>
      <c r="G460">
        <v>28</v>
      </c>
      <c r="H460">
        <v>11.1</v>
      </c>
      <c r="I460">
        <v>22057</v>
      </c>
    </row>
    <row r="461" spans="1:9" x14ac:dyDescent="0.25">
      <c r="A461" t="s">
        <v>3446</v>
      </c>
      <c r="B461" t="s">
        <v>3201</v>
      </c>
      <c r="C461" t="s">
        <v>23</v>
      </c>
      <c r="D461" t="s">
        <v>23</v>
      </c>
      <c r="E461">
        <v>29.818466669999999</v>
      </c>
      <c r="F461">
        <v>-89.931100000000001</v>
      </c>
      <c r="G461">
        <v>44</v>
      </c>
      <c r="H461">
        <v>11.25</v>
      </c>
      <c r="I461">
        <v>22075</v>
      </c>
    </row>
    <row r="462" spans="1:9" x14ac:dyDescent="0.25">
      <c r="A462" t="s">
        <v>3447</v>
      </c>
      <c r="B462" t="s">
        <v>3448</v>
      </c>
      <c r="C462" t="s">
        <v>23</v>
      </c>
      <c r="D462" t="s">
        <v>23</v>
      </c>
      <c r="E462">
        <v>45.832371000000002</v>
      </c>
      <c r="F462">
        <v>-64.388086999999999</v>
      </c>
      <c r="G462" t="s">
        <v>23</v>
      </c>
      <c r="H462">
        <v>11.3</v>
      </c>
      <c r="I462">
        <v>23029</v>
      </c>
    </row>
    <row r="463" spans="1:9" x14ac:dyDescent="0.25">
      <c r="A463">
        <v>4</v>
      </c>
      <c r="B463" t="s">
        <v>3016</v>
      </c>
      <c r="C463" t="s">
        <v>23</v>
      </c>
      <c r="D463" t="s">
        <v>23</v>
      </c>
      <c r="E463">
        <v>29.5</v>
      </c>
      <c r="F463">
        <v>-94.6</v>
      </c>
      <c r="G463">
        <v>30</v>
      </c>
      <c r="H463">
        <v>11.4</v>
      </c>
      <c r="I463">
        <v>48167</v>
      </c>
    </row>
    <row r="464" spans="1:9" x14ac:dyDescent="0.25">
      <c r="A464" t="s">
        <v>3449</v>
      </c>
      <c r="B464" t="s">
        <v>3066</v>
      </c>
      <c r="C464" t="s">
        <v>3016</v>
      </c>
      <c r="D464" t="s">
        <v>3067</v>
      </c>
      <c r="E464">
        <v>29.315300000000001</v>
      </c>
      <c r="F464">
        <v>-90.313199999999995</v>
      </c>
      <c r="G464">
        <v>28</v>
      </c>
      <c r="H464">
        <v>11.5</v>
      </c>
      <c r="I464">
        <v>22057</v>
      </c>
    </row>
    <row r="465" spans="1:9" x14ac:dyDescent="0.25">
      <c r="A465" t="s">
        <v>3450</v>
      </c>
      <c r="B465" t="s">
        <v>3069</v>
      </c>
      <c r="C465" t="s">
        <v>23</v>
      </c>
      <c r="D465" t="s">
        <v>23</v>
      </c>
      <c r="E465">
        <v>39.048966669999999</v>
      </c>
      <c r="F465">
        <v>-75.405016669999995</v>
      </c>
      <c r="G465">
        <v>33.92</v>
      </c>
      <c r="H465">
        <v>11.5</v>
      </c>
      <c r="I465">
        <v>10001</v>
      </c>
    </row>
    <row r="466" spans="1:9" x14ac:dyDescent="0.25">
      <c r="A466" t="s">
        <v>3451</v>
      </c>
      <c r="B466" t="s">
        <v>2984</v>
      </c>
      <c r="C466" t="s">
        <v>23</v>
      </c>
      <c r="D466" t="s">
        <v>23</v>
      </c>
      <c r="E466">
        <v>39.432620999999997</v>
      </c>
      <c r="F466">
        <v>-75.413376</v>
      </c>
      <c r="G466">
        <v>45</v>
      </c>
      <c r="H466">
        <v>11.5</v>
      </c>
      <c r="I466">
        <v>34011</v>
      </c>
    </row>
    <row r="467" spans="1:9" x14ac:dyDescent="0.25">
      <c r="A467" t="s">
        <v>3452</v>
      </c>
      <c r="B467" t="s">
        <v>3104</v>
      </c>
      <c r="C467" t="s">
        <v>23</v>
      </c>
      <c r="D467" t="s">
        <v>23</v>
      </c>
      <c r="E467">
        <v>29.487121999999999</v>
      </c>
      <c r="F467">
        <v>-91.152968000000001</v>
      </c>
      <c r="G467">
        <v>23</v>
      </c>
      <c r="H467">
        <v>11.7</v>
      </c>
      <c r="I467">
        <v>22109</v>
      </c>
    </row>
    <row r="468" spans="1:9" x14ac:dyDescent="0.25">
      <c r="A468" t="s">
        <v>3453</v>
      </c>
      <c r="B468" t="s">
        <v>3241</v>
      </c>
      <c r="C468" t="s">
        <v>3242</v>
      </c>
      <c r="D468" t="s">
        <v>23</v>
      </c>
      <c r="E468">
        <v>29.333293999999999</v>
      </c>
      <c r="F468">
        <v>-90.594176000000004</v>
      </c>
      <c r="G468">
        <v>27</v>
      </c>
      <c r="H468">
        <v>12.2</v>
      </c>
      <c r="I468">
        <v>22109</v>
      </c>
    </row>
    <row r="469" spans="1:9" x14ac:dyDescent="0.25">
      <c r="A469" t="s">
        <v>3454</v>
      </c>
      <c r="B469" t="s">
        <v>3069</v>
      </c>
      <c r="C469" t="s">
        <v>23</v>
      </c>
      <c r="D469" t="s">
        <v>23</v>
      </c>
      <c r="E469">
        <v>39.046050000000001</v>
      </c>
      <c r="F469">
        <v>-75.4011</v>
      </c>
      <c r="G469">
        <v>33.92</v>
      </c>
      <c r="H469">
        <v>12.4</v>
      </c>
      <c r="I469">
        <v>10001</v>
      </c>
    </row>
    <row r="470" spans="1:9" x14ac:dyDescent="0.25">
      <c r="A470" t="s">
        <v>3455</v>
      </c>
      <c r="B470" t="s">
        <v>3241</v>
      </c>
      <c r="C470" t="s">
        <v>3242</v>
      </c>
      <c r="D470" t="s">
        <v>23</v>
      </c>
      <c r="E470">
        <v>29.330632999999999</v>
      </c>
      <c r="F470">
        <v>-90.578614999999999</v>
      </c>
      <c r="G470">
        <v>27</v>
      </c>
      <c r="H470">
        <v>12.8</v>
      </c>
      <c r="I470">
        <v>22109</v>
      </c>
    </row>
    <row r="471" spans="1:9" x14ac:dyDescent="0.25">
      <c r="A471" t="s">
        <v>3456</v>
      </c>
      <c r="B471" t="s">
        <v>3241</v>
      </c>
      <c r="C471" t="s">
        <v>3242</v>
      </c>
      <c r="D471" t="s">
        <v>23</v>
      </c>
      <c r="E471">
        <v>29.397046</v>
      </c>
      <c r="F471">
        <v>-90.564485000000005</v>
      </c>
      <c r="G471">
        <v>27</v>
      </c>
      <c r="H471">
        <v>13.3</v>
      </c>
      <c r="I471">
        <v>22109</v>
      </c>
    </row>
    <row r="472" spans="1:9" x14ac:dyDescent="0.25">
      <c r="A472" t="s">
        <v>3457</v>
      </c>
      <c r="B472" t="s">
        <v>3352</v>
      </c>
      <c r="C472" t="s">
        <v>3303</v>
      </c>
      <c r="D472" t="s">
        <v>23</v>
      </c>
      <c r="E472">
        <v>29.5</v>
      </c>
      <c r="F472">
        <v>-90</v>
      </c>
      <c r="G472">
        <v>15</v>
      </c>
      <c r="H472">
        <v>13.5</v>
      </c>
      <c r="I472">
        <v>22051</v>
      </c>
    </row>
    <row r="473" spans="1:9" x14ac:dyDescent="0.25">
      <c r="A473" t="s">
        <v>3458</v>
      </c>
      <c r="B473" t="s">
        <v>3270</v>
      </c>
      <c r="C473" t="s">
        <v>23</v>
      </c>
      <c r="D473" t="s">
        <v>23</v>
      </c>
      <c r="E473">
        <v>29.6</v>
      </c>
      <c r="F473">
        <v>-90.25</v>
      </c>
      <c r="G473">
        <v>17</v>
      </c>
      <c r="H473">
        <v>13.5</v>
      </c>
      <c r="I473">
        <v>22057</v>
      </c>
    </row>
    <row r="474" spans="1:9" x14ac:dyDescent="0.25">
      <c r="A474" t="s">
        <v>3459</v>
      </c>
      <c r="B474" t="s">
        <v>3270</v>
      </c>
      <c r="C474" t="s">
        <v>3460</v>
      </c>
      <c r="D474" t="s">
        <v>23</v>
      </c>
      <c r="E474">
        <v>29.2</v>
      </c>
      <c r="F474">
        <v>-90.116666670000001</v>
      </c>
      <c r="G474">
        <v>17</v>
      </c>
      <c r="H474">
        <v>13.5</v>
      </c>
      <c r="I474">
        <v>22051</v>
      </c>
    </row>
    <row r="475" spans="1:9" x14ac:dyDescent="0.25">
      <c r="A475" t="s">
        <v>3461</v>
      </c>
      <c r="B475" t="s">
        <v>3197</v>
      </c>
      <c r="C475" t="s">
        <v>23</v>
      </c>
      <c r="D475" t="s">
        <v>23</v>
      </c>
      <c r="E475">
        <v>49.130820999999997</v>
      </c>
      <c r="F475">
        <v>-123.201742</v>
      </c>
      <c r="G475">
        <v>33</v>
      </c>
      <c r="H475">
        <v>13.6</v>
      </c>
      <c r="I475">
        <v>53073</v>
      </c>
    </row>
    <row r="476" spans="1:9" x14ac:dyDescent="0.25">
      <c r="A476" t="s">
        <v>3462</v>
      </c>
      <c r="B476" t="s">
        <v>3166</v>
      </c>
      <c r="C476" t="s">
        <v>3097</v>
      </c>
      <c r="D476" t="s">
        <v>23</v>
      </c>
      <c r="E476">
        <v>29.65</v>
      </c>
      <c r="F476">
        <v>-91.4</v>
      </c>
      <c r="G476">
        <v>17</v>
      </c>
      <c r="H476">
        <v>14</v>
      </c>
      <c r="I476">
        <v>22101</v>
      </c>
    </row>
    <row r="477" spans="1:9" x14ac:dyDescent="0.25">
      <c r="A477" t="s">
        <v>3463</v>
      </c>
      <c r="B477" t="s">
        <v>3097</v>
      </c>
      <c r="C477" t="s">
        <v>23</v>
      </c>
      <c r="D477" t="s">
        <v>23</v>
      </c>
      <c r="E477">
        <v>29.145</v>
      </c>
      <c r="F477">
        <v>-89.299000000000007</v>
      </c>
      <c r="G477">
        <v>20</v>
      </c>
      <c r="H477">
        <v>14</v>
      </c>
      <c r="I477">
        <v>22075</v>
      </c>
    </row>
    <row r="478" spans="1:9" x14ac:dyDescent="0.25">
      <c r="A478" t="s">
        <v>3464</v>
      </c>
      <c r="B478" t="s">
        <v>3270</v>
      </c>
      <c r="C478" t="s">
        <v>23</v>
      </c>
      <c r="D478" t="s">
        <v>23</v>
      </c>
      <c r="E478">
        <v>29.416666670000001</v>
      </c>
      <c r="F478">
        <v>-90.166666669999998</v>
      </c>
      <c r="G478">
        <v>17</v>
      </c>
      <c r="H478">
        <v>14</v>
      </c>
      <c r="I478">
        <v>22057</v>
      </c>
    </row>
    <row r="479" spans="1:9" x14ac:dyDescent="0.25">
      <c r="A479" t="s">
        <v>3465</v>
      </c>
      <c r="B479" t="s">
        <v>2984</v>
      </c>
      <c r="C479" t="s">
        <v>23</v>
      </c>
      <c r="D479" t="s">
        <v>23</v>
      </c>
      <c r="E479">
        <v>39.624341000000001</v>
      </c>
      <c r="F479">
        <v>-75.452012999999994</v>
      </c>
      <c r="G479">
        <v>45</v>
      </c>
      <c r="H479">
        <v>14.6</v>
      </c>
      <c r="I479">
        <v>10003</v>
      </c>
    </row>
    <row r="480" spans="1:9" x14ac:dyDescent="0.25">
      <c r="A480" t="s">
        <v>3466</v>
      </c>
      <c r="B480" t="s">
        <v>3241</v>
      </c>
      <c r="C480" t="s">
        <v>3242</v>
      </c>
      <c r="D480" t="s">
        <v>23</v>
      </c>
      <c r="E480">
        <v>29.305008000000001</v>
      </c>
      <c r="F480">
        <v>-90.603683000000004</v>
      </c>
      <c r="G480">
        <v>27</v>
      </c>
      <c r="H480">
        <v>17.8</v>
      </c>
      <c r="I480">
        <v>22109</v>
      </c>
    </row>
    <row r="481" spans="1:9" x14ac:dyDescent="0.25">
      <c r="A481" t="s">
        <v>3467</v>
      </c>
      <c r="B481" t="s">
        <v>3097</v>
      </c>
      <c r="C481" t="s">
        <v>23</v>
      </c>
      <c r="D481" t="s">
        <v>23</v>
      </c>
      <c r="E481">
        <v>29.052</v>
      </c>
      <c r="F481">
        <v>-89.369</v>
      </c>
      <c r="G481">
        <v>20</v>
      </c>
      <c r="H481">
        <v>18</v>
      </c>
      <c r="I481">
        <v>22075</v>
      </c>
    </row>
    <row r="482" spans="1:9" x14ac:dyDescent="0.25">
      <c r="A482" t="s">
        <v>3468</v>
      </c>
      <c r="B482" t="s">
        <v>3158</v>
      </c>
      <c r="C482" t="s">
        <v>23</v>
      </c>
      <c r="D482" t="s">
        <v>23</v>
      </c>
      <c r="E482">
        <v>37.457777780000001</v>
      </c>
      <c r="F482">
        <v>-121.9763889</v>
      </c>
      <c r="G482">
        <v>45</v>
      </c>
      <c r="H482">
        <v>42</v>
      </c>
      <c r="I482">
        <v>6085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1"/>
  <sheetViews>
    <sheetView workbookViewId="0">
      <selection activeCell="C16" sqref="C16"/>
    </sheetView>
  </sheetViews>
  <sheetFormatPr defaultColWidth="8.85546875" defaultRowHeight="15" x14ac:dyDescent="0.25"/>
  <cols>
    <col min="1" max="1" width="34.28515625" customWidth="1"/>
    <col min="3" max="3" width="53.42578125" customWidth="1"/>
  </cols>
  <sheetData>
    <row r="1" spans="1:3" x14ac:dyDescent="0.25">
      <c r="A1" t="s">
        <v>2699</v>
      </c>
    </row>
    <row r="5" spans="1:3" x14ac:dyDescent="0.25">
      <c r="A5" s="1" t="s">
        <v>2700</v>
      </c>
    </row>
    <row r="6" spans="1:3" x14ac:dyDescent="0.25">
      <c r="A6" t="s">
        <v>2701</v>
      </c>
      <c r="B6" t="s">
        <v>2702</v>
      </c>
      <c r="C6" t="s">
        <v>0</v>
      </c>
    </row>
    <row r="7" spans="1:3" x14ac:dyDescent="0.25">
      <c r="A7" t="s">
        <v>2703</v>
      </c>
      <c r="B7">
        <v>5</v>
      </c>
      <c r="C7" t="s">
        <v>2704</v>
      </c>
    </row>
    <row r="8" spans="1:3" x14ac:dyDescent="0.25">
      <c r="A8" t="s">
        <v>2705</v>
      </c>
      <c r="B8">
        <v>1</v>
      </c>
      <c r="C8" t="s">
        <v>2706</v>
      </c>
    </row>
    <row r="9" spans="1:3" x14ac:dyDescent="0.25">
      <c r="A9" t="s">
        <v>2707</v>
      </c>
      <c r="B9">
        <v>1.1000000000000001</v>
      </c>
      <c r="C9" s="48" t="s">
        <v>2708</v>
      </c>
    </row>
    <row r="10" spans="1:3" x14ac:dyDescent="0.25">
      <c r="A10" t="s">
        <v>2709</v>
      </c>
      <c r="B10">
        <v>1.6</v>
      </c>
      <c r="C10" s="48"/>
    </row>
    <row r="11" spans="1:3" x14ac:dyDescent="0.25">
      <c r="A11" t="s">
        <v>2710</v>
      </c>
      <c r="B11">
        <v>0.5</v>
      </c>
      <c r="C11" t="s">
        <v>2711</v>
      </c>
    </row>
  </sheetData>
  <mergeCells count="1">
    <mergeCell ref="C9:C10"/>
  </mergeCells>
  <pageMargins left="0.7" right="0.7" top="0.75" bottom="0.75" header="0.3" footer="0.3"/>
  <pageSetup orientation="portrait"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110"/>
  <sheetViews>
    <sheetView workbookViewId="0">
      <selection activeCell="J11" sqref="J11"/>
    </sheetView>
  </sheetViews>
  <sheetFormatPr defaultColWidth="8.85546875" defaultRowHeight="15" x14ac:dyDescent="0.25"/>
  <cols>
    <col min="14" max="14" width="10.140625" bestFit="1" customWidth="1"/>
  </cols>
  <sheetData>
    <row r="1" spans="1:14" x14ac:dyDescent="0.25">
      <c r="A1" t="s">
        <v>2385</v>
      </c>
      <c r="B1" t="s">
        <v>312</v>
      </c>
      <c r="C1" t="s">
        <v>2384</v>
      </c>
      <c r="D1" t="s">
        <v>313</v>
      </c>
      <c r="E1" t="s">
        <v>314</v>
      </c>
      <c r="F1" t="s">
        <v>315</v>
      </c>
      <c r="G1" t="s">
        <v>316</v>
      </c>
      <c r="H1" t="s">
        <v>317</v>
      </c>
      <c r="I1" t="s">
        <v>318</v>
      </c>
      <c r="J1" t="s">
        <v>319</v>
      </c>
    </row>
    <row r="2" spans="1:14" x14ac:dyDescent="0.25">
      <c r="A2" t="str">
        <f>C2&amp;E2</f>
        <v>ALCleburne</v>
      </c>
      <c r="B2" t="s">
        <v>320</v>
      </c>
      <c r="C2" t="s">
        <v>83</v>
      </c>
      <c r="D2" t="s">
        <v>321</v>
      </c>
      <c r="E2" t="s">
        <v>322</v>
      </c>
      <c r="F2" t="s">
        <v>57</v>
      </c>
      <c r="G2">
        <v>560.1</v>
      </c>
      <c r="H2">
        <v>33.674500000000002</v>
      </c>
      <c r="I2">
        <v>-85.518793147699995</v>
      </c>
      <c r="J2">
        <v>1029</v>
      </c>
      <c r="N2" s="9"/>
    </row>
    <row r="3" spans="1:14" x14ac:dyDescent="0.25">
      <c r="A3" t="str">
        <f t="shared" ref="A3:A66" si="0">C3&amp;E3</f>
        <v>ALCoffee</v>
      </c>
      <c r="B3" t="s">
        <v>320</v>
      </c>
      <c r="C3" t="s">
        <v>83</v>
      </c>
      <c r="D3" t="s">
        <v>323</v>
      </c>
      <c r="E3" t="s">
        <v>324</v>
      </c>
      <c r="F3" t="s">
        <v>57</v>
      </c>
      <c r="G3">
        <v>678.97199999999896</v>
      </c>
      <c r="H3">
        <v>31.4026</v>
      </c>
      <c r="I3">
        <v>-85.988202697299997</v>
      </c>
      <c r="J3">
        <v>1031</v>
      </c>
      <c r="N3" s="9"/>
    </row>
    <row r="4" spans="1:14" x14ac:dyDescent="0.25">
      <c r="A4" t="str">
        <f t="shared" si="0"/>
        <v>ALCoosa</v>
      </c>
      <c r="B4" t="s">
        <v>320</v>
      </c>
      <c r="C4" t="s">
        <v>83</v>
      </c>
      <c r="D4" t="s">
        <v>325</v>
      </c>
      <c r="E4" t="s">
        <v>326</v>
      </c>
      <c r="F4" t="s">
        <v>57</v>
      </c>
      <c r="G4">
        <v>650.92600000000004</v>
      </c>
      <c r="H4">
        <v>32.936199999999999</v>
      </c>
      <c r="I4">
        <v>-86.2476623477</v>
      </c>
      <c r="J4">
        <v>1037</v>
      </c>
      <c r="N4" s="9"/>
    </row>
    <row r="5" spans="1:14" x14ac:dyDescent="0.25">
      <c r="A5" t="str">
        <f t="shared" si="0"/>
        <v>ALCovington</v>
      </c>
      <c r="B5" t="s">
        <v>320</v>
      </c>
      <c r="C5" t="s">
        <v>83</v>
      </c>
      <c r="D5" t="s">
        <v>327</v>
      </c>
      <c r="E5" t="s">
        <v>328</v>
      </c>
      <c r="F5" t="s">
        <v>57</v>
      </c>
      <c r="G5">
        <v>1030.4559999999999</v>
      </c>
      <c r="H5">
        <v>31.2485</v>
      </c>
      <c r="I5">
        <v>-86.451270486499993</v>
      </c>
      <c r="J5">
        <v>1039</v>
      </c>
      <c r="N5" s="9"/>
    </row>
    <row r="6" spans="1:14" x14ac:dyDescent="0.25">
      <c r="A6" t="str">
        <f t="shared" si="0"/>
        <v>ALCrenshaw</v>
      </c>
      <c r="B6" t="s">
        <v>320</v>
      </c>
      <c r="C6" t="s">
        <v>83</v>
      </c>
      <c r="D6" t="s">
        <v>329</v>
      </c>
      <c r="E6" t="s">
        <v>330</v>
      </c>
      <c r="F6" t="s">
        <v>57</v>
      </c>
      <c r="G6">
        <v>608.84</v>
      </c>
      <c r="H6">
        <v>31.7315</v>
      </c>
      <c r="I6">
        <v>-86.313564381199996</v>
      </c>
      <c r="J6">
        <v>1041</v>
      </c>
      <c r="N6" s="9"/>
    </row>
    <row r="7" spans="1:14" x14ac:dyDescent="0.25">
      <c r="A7" t="str">
        <f t="shared" si="0"/>
        <v>ALDale</v>
      </c>
      <c r="B7" t="s">
        <v>320</v>
      </c>
      <c r="C7" t="s">
        <v>83</v>
      </c>
      <c r="D7" t="s">
        <v>331</v>
      </c>
      <c r="E7" t="s">
        <v>332</v>
      </c>
      <c r="F7" t="s">
        <v>57</v>
      </c>
      <c r="G7">
        <v>561.14999999999895</v>
      </c>
      <c r="H7">
        <v>31.431799999999999</v>
      </c>
      <c r="I7">
        <v>-85.611054890600002</v>
      </c>
      <c r="J7">
        <v>1045</v>
      </c>
      <c r="N7" s="9"/>
    </row>
    <row r="8" spans="1:14" x14ac:dyDescent="0.25">
      <c r="A8" t="str">
        <f t="shared" si="0"/>
        <v>ALDeKalb</v>
      </c>
      <c r="B8" t="s">
        <v>320</v>
      </c>
      <c r="C8" t="s">
        <v>83</v>
      </c>
      <c r="D8" t="s">
        <v>333</v>
      </c>
      <c r="E8" t="s">
        <v>334</v>
      </c>
      <c r="F8" t="s">
        <v>57</v>
      </c>
      <c r="G8">
        <v>777.09299999999905</v>
      </c>
      <c r="H8">
        <v>34.459800000000001</v>
      </c>
      <c r="I8">
        <v>-85.804101098100006</v>
      </c>
      <c r="J8">
        <v>1049</v>
      </c>
      <c r="N8" s="9"/>
    </row>
    <row r="9" spans="1:14" x14ac:dyDescent="0.25">
      <c r="A9" t="str">
        <f t="shared" si="0"/>
        <v>ALEscambia</v>
      </c>
      <c r="B9" t="s">
        <v>320</v>
      </c>
      <c r="C9" t="s">
        <v>83</v>
      </c>
      <c r="D9" t="s">
        <v>335</v>
      </c>
      <c r="E9" t="s">
        <v>336</v>
      </c>
      <c r="F9" t="s">
        <v>57</v>
      </c>
      <c r="G9">
        <v>945.08</v>
      </c>
      <c r="H9">
        <v>31.126200000000001</v>
      </c>
      <c r="I9">
        <v>-87.161564866899994</v>
      </c>
      <c r="J9">
        <v>1053</v>
      </c>
      <c r="N9" s="9"/>
    </row>
    <row r="10" spans="1:14" x14ac:dyDescent="0.25">
      <c r="A10" t="str">
        <f t="shared" si="0"/>
        <v>ALFayette</v>
      </c>
      <c r="B10" t="s">
        <v>320</v>
      </c>
      <c r="C10" t="s">
        <v>83</v>
      </c>
      <c r="D10" t="s">
        <v>337</v>
      </c>
      <c r="E10" t="s">
        <v>338</v>
      </c>
      <c r="F10" t="s">
        <v>57</v>
      </c>
      <c r="G10">
        <v>627.65999999999894</v>
      </c>
      <c r="H10">
        <v>33.721200000000003</v>
      </c>
      <c r="I10">
        <v>-87.738883497200007</v>
      </c>
      <c r="J10">
        <v>1057</v>
      </c>
      <c r="N10" s="9"/>
    </row>
    <row r="11" spans="1:14" x14ac:dyDescent="0.25">
      <c r="A11" t="str">
        <f t="shared" si="0"/>
        <v>ALGeneva</v>
      </c>
      <c r="B11" t="s">
        <v>320</v>
      </c>
      <c r="C11" t="s">
        <v>83</v>
      </c>
      <c r="D11" t="s">
        <v>339</v>
      </c>
      <c r="E11" t="s">
        <v>340</v>
      </c>
      <c r="F11" t="s">
        <v>57</v>
      </c>
      <c r="G11">
        <v>574.40800000000002</v>
      </c>
      <c r="H11">
        <v>31.095099999999999</v>
      </c>
      <c r="I11">
        <v>-85.839076907199996</v>
      </c>
      <c r="J11">
        <v>1061</v>
      </c>
      <c r="N11" s="9"/>
    </row>
    <row r="12" spans="1:14" x14ac:dyDescent="0.25">
      <c r="A12" t="str">
        <f t="shared" si="0"/>
        <v>ALHenry</v>
      </c>
      <c r="B12" t="s">
        <v>320</v>
      </c>
      <c r="C12" t="s">
        <v>83</v>
      </c>
      <c r="D12" t="s">
        <v>341</v>
      </c>
      <c r="E12" t="s">
        <v>342</v>
      </c>
      <c r="F12" t="s">
        <v>57</v>
      </c>
      <c r="G12">
        <v>561.75</v>
      </c>
      <c r="H12">
        <v>31.514700000000001</v>
      </c>
      <c r="I12">
        <v>-85.241417549100007</v>
      </c>
      <c r="J12">
        <v>1067</v>
      </c>
      <c r="N12" s="9"/>
    </row>
    <row r="13" spans="1:14" x14ac:dyDescent="0.25">
      <c r="A13" t="str">
        <f t="shared" si="0"/>
        <v>ALLamar</v>
      </c>
      <c r="B13" t="s">
        <v>320</v>
      </c>
      <c r="C13" t="s">
        <v>83</v>
      </c>
      <c r="D13" t="s">
        <v>343</v>
      </c>
      <c r="E13" t="s">
        <v>344</v>
      </c>
      <c r="F13" t="s">
        <v>57</v>
      </c>
      <c r="G13">
        <v>604.846</v>
      </c>
      <c r="H13">
        <v>33.779200000000003</v>
      </c>
      <c r="I13">
        <v>-88.096941048000005</v>
      </c>
      <c r="J13">
        <v>1075</v>
      </c>
      <c r="N13" s="9"/>
    </row>
    <row r="14" spans="1:14" x14ac:dyDescent="0.25">
      <c r="A14" t="str">
        <f t="shared" si="0"/>
        <v>ALLauderdale</v>
      </c>
      <c r="B14" t="s">
        <v>320</v>
      </c>
      <c r="C14" t="s">
        <v>83</v>
      </c>
      <c r="D14" t="s">
        <v>345</v>
      </c>
      <c r="E14" t="s">
        <v>346</v>
      </c>
      <c r="F14" t="s">
        <v>57</v>
      </c>
      <c r="G14">
        <v>667.697</v>
      </c>
      <c r="H14">
        <v>34.901200000000003</v>
      </c>
      <c r="I14">
        <v>-87.654021683899998</v>
      </c>
      <c r="J14">
        <v>1077</v>
      </c>
      <c r="N14" s="9"/>
    </row>
    <row r="15" spans="1:14" x14ac:dyDescent="0.25">
      <c r="A15" t="str">
        <f t="shared" si="0"/>
        <v>ALLawrence</v>
      </c>
      <c r="B15" t="s">
        <v>320</v>
      </c>
      <c r="C15" t="s">
        <v>83</v>
      </c>
      <c r="D15" t="s">
        <v>347</v>
      </c>
      <c r="E15" t="s">
        <v>348</v>
      </c>
      <c r="F15" t="s">
        <v>57</v>
      </c>
      <c r="G15">
        <v>690.678</v>
      </c>
      <c r="H15">
        <v>34.521700000000003</v>
      </c>
      <c r="I15">
        <v>-87.310986271299996</v>
      </c>
      <c r="J15">
        <v>1079</v>
      </c>
      <c r="N15" s="9"/>
    </row>
    <row r="16" spans="1:14" x14ac:dyDescent="0.25">
      <c r="A16" t="str">
        <f t="shared" si="0"/>
        <v>ALAutauga</v>
      </c>
      <c r="B16" t="s">
        <v>320</v>
      </c>
      <c r="C16" t="s">
        <v>83</v>
      </c>
      <c r="D16" t="s">
        <v>349</v>
      </c>
      <c r="E16" t="s">
        <v>350</v>
      </c>
      <c r="F16" t="s">
        <v>57</v>
      </c>
      <c r="G16">
        <v>594.43600000000004</v>
      </c>
      <c r="H16">
        <v>32.5349</v>
      </c>
      <c r="I16">
        <v>-86.642746448300002</v>
      </c>
      <c r="J16">
        <v>1001</v>
      </c>
      <c r="N16" s="9"/>
    </row>
    <row r="17" spans="1:14" x14ac:dyDescent="0.25">
      <c r="A17" t="str">
        <f t="shared" si="0"/>
        <v>ALBaldwin</v>
      </c>
      <c r="B17" t="s">
        <v>320</v>
      </c>
      <c r="C17" t="s">
        <v>83</v>
      </c>
      <c r="D17" t="s">
        <v>351</v>
      </c>
      <c r="E17" t="s">
        <v>284</v>
      </c>
      <c r="F17" t="s">
        <v>57</v>
      </c>
      <c r="G17">
        <v>1589.7840000000001</v>
      </c>
      <c r="H17">
        <v>30.727599999999999</v>
      </c>
      <c r="I17">
        <v>-87.722562542700004</v>
      </c>
      <c r="J17">
        <v>1003</v>
      </c>
      <c r="N17" s="9"/>
    </row>
    <row r="18" spans="1:14" x14ac:dyDescent="0.25">
      <c r="A18" t="str">
        <f t="shared" si="0"/>
        <v>ALBarbour</v>
      </c>
      <c r="B18" t="s">
        <v>320</v>
      </c>
      <c r="C18" t="s">
        <v>83</v>
      </c>
      <c r="D18" t="s">
        <v>352</v>
      </c>
      <c r="E18" t="s">
        <v>353</v>
      </c>
      <c r="F18" t="s">
        <v>57</v>
      </c>
      <c r="G18">
        <v>884.87599999999895</v>
      </c>
      <c r="H18">
        <v>31.869599999999998</v>
      </c>
      <c r="I18">
        <v>-85.393228637500002</v>
      </c>
      <c r="J18">
        <v>1005</v>
      </c>
      <c r="N18" s="9"/>
    </row>
    <row r="19" spans="1:14" x14ac:dyDescent="0.25">
      <c r="A19" t="str">
        <f t="shared" si="0"/>
        <v>ALBibb</v>
      </c>
      <c r="B19" t="s">
        <v>320</v>
      </c>
      <c r="C19" t="s">
        <v>83</v>
      </c>
      <c r="D19" t="s">
        <v>354</v>
      </c>
      <c r="E19" t="s">
        <v>355</v>
      </c>
      <c r="F19" t="s">
        <v>57</v>
      </c>
      <c r="G19">
        <v>622.58199999999897</v>
      </c>
      <c r="H19">
        <v>32.998600000000003</v>
      </c>
      <c r="I19">
        <v>-87.126466295699998</v>
      </c>
      <c r="J19">
        <v>1007</v>
      </c>
      <c r="N19" s="9"/>
    </row>
    <row r="20" spans="1:14" x14ac:dyDescent="0.25">
      <c r="A20" t="str">
        <f t="shared" si="0"/>
        <v>ALBlount</v>
      </c>
      <c r="B20" t="s">
        <v>320</v>
      </c>
      <c r="C20" t="s">
        <v>83</v>
      </c>
      <c r="D20" t="s">
        <v>356</v>
      </c>
      <c r="E20" t="s">
        <v>357</v>
      </c>
      <c r="F20" t="s">
        <v>57</v>
      </c>
      <c r="G20">
        <v>644.77599999999904</v>
      </c>
      <c r="H20">
        <v>33.980899999999998</v>
      </c>
      <c r="I20">
        <v>-86.567381753800007</v>
      </c>
      <c r="J20">
        <v>1009</v>
      </c>
      <c r="N20" s="9"/>
    </row>
    <row r="21" spans="1:14" x14ac:dyDescent="0.25">
      <c r="A21" t="str">
        <f t="shared" si="0"/>
        <v>ALBullock</v>
      </c>
      <c r="B21" t="s">
        <v>320</v>
      </c>
      <c r="C21" t="s">
        <v>83</v>
      </c>
      <c r="D21" t="s">
        <v>358</v>
      </c>
      <c r="E21" t="s">
        <v>359</v>
      </c>
      <c r="F21" t="s">
        <v>57</v>
      </c>
      <c r="G21">
        <v>622.80499999999904</v>
      </c>
      <c r="H21">
        <v>32.100499999999997</v>
      </c>
      <c r="I21">
        <v>-85.7156791779</v>
      </c>
      <c r="J21">
        <v>1011</v>
      </c>
      <c r="N21" s="9"/>
    </row>
    <row r="22" spans="1:14" x14ac:dyDescent="0.25">
      <c r="A22" t="str">
        <f t="shared" si="0"/>
        <v>ALChoctaw</v>
      </c>
      <c r="B22" t="s">
        <v>320</v>
      </c>
      <c r="C22" t="s">
        <v>83</v>
      </c>
      <c r="D22" t="s">
        <v>360</v>
      </c>
      <c r="E22" t="s">
        <v>361</v>
      </c>
      <c r="F22" t="s">
        <v>57</v>
      </c>
      <c r="G22">
        <v>913.5</v>
      </c>
      <c r="H22">
        <v>32.019799999999996</v>
      </c>
      <c r="I22">
        <v>-88.263178124600003</v>
      </c>
      <c r="J22">
        <v>1023</v>
      </c>
      <c r="N22" s="9"/>
    </row>
    <row r="23" spans="1:14" x14ac:dyDescent="0.25">
      <c r="A23" t="str">
        <f t="shared" si="0"/>
        <v>ALClarke</v>
      </c>
      <c r="B23" t="s">
        <v>320</v>
      </c>
      <c r="C23" t="s">
        <v>83</v>
      </c>
      <c r="D23" t="s">
        <v>362</v>
      </c>
      <c r="E23" t="s">
        <v>363</v>
      </c>
      <c r="F23" t="s">
        <v>57</v>
      </c>
      <c r="G23">
        <v>1238.4649999999999</v>
      </c>
      <c r="H23">
        <v>31.6767</v>
      </c>
      <c r="I23">
        <v>-87.830813087699994</v>
      </c>
      <c r="J23">
        <v>1025</v>
      </c>
      <c r="N23" s="9"/>
    </row>
    <row r="24" spans="1:14" x14ac:dyDescent="0.25">
      <c r="A24" t="str">
        <f t="shared" si="0"/>
        <v>ALClay</v>
      </c>
      <c r="B24" t="s">
        <v>320</v>
      </c>
      <c r="C24" t="s">
        <v>83</v>
      </c>
      <c r="D24" t="s">
        <v>364</v>
      </c>
      <c r="E24" t="s">
        <v>365</v>
      </c>
      <c r="F24" t="s">
        <v>57</v>
      </c>
      <c r="G24">
        <v>603.96100000000001</v>
      </c>
      <c r="H24">
        <v>33.269100000000002</v>
      </c>
      <c r="I24">
        <v>-85.860545779299997</v>
      </c>
      <c r="J24">
        <v>1027</v>
      </c>
      <c r="N24" s="9"/>
    </row>
    <row r="25" spans="1:14" x14ac:dyDescent="0.25">
      <c r="A25" t="str">
        <f t="shared" si="0"/>
        <v>ALColbert</v>
      </c>
      <c r="B25" t="s">
        <v>320</v>
      </c>
      <c r="C25" t="s">
        <v>83</v>
      </c>
      <c r="D25" t="s">
        <v>366</v>
      </c>
      <c r="E25" t="s">
        <v>367</v>
      </c>
      <c r="F25" t="s">
        <v>57</v>
      </c>
      <c r="G25">
        <v>592.61900000000003</v>
      </c>
      <c r="H25">
        <v>34.700299999999999</v>
      </c>
      <c r="I25">
        <v>-87.805237188000007</v>
      </c>
      <c r="J25">
        <v>1033</v>
      </c>
      <c r="N25" s="9"/>
    </row>
    <row r="26" spans="1:14" x14ac:dyDescent="0.25">
      <c r="A26" t="str">
        <f t="shared" si="0"/>
        <v>ALConecuh</v>
      </c>
      <c r="B26" t="s">
        <v>320</v>
      </c>
      <c r="C26" t="s">
        <v>83</v>
      </c>
      <c r="D26" t="s">
        <v>368</v>
      </c>
      <c r="E26" t="s">
        <v>369</v>
      </c>
      <c r="F26" t="s">
        <v>57</v>
      </c>
      <c r="G26">
        <v>850.15599999999904</v>
      </c>
      <c r="H26">
        <v>31.429300000000001</v>
      </c>
      <c r="I26">
        <v>-86.993658561299995</v>
      </c>
      <c r="J26">
        <v>1035</v>
      </c>
      <c r="N26" s="9"/>
    </row>
    <row r="27" spans="1:14" x14ac:dyDescent="0.25">
      <c r="A27" t="str">
        <f t="shared" si="0"/>
        <v>ALCullman</v>
      </c>
      <c r="B27" t="s">
        <v>320</v>
      </c>
      <c r="C27" t="s">
        <v>83</v>
      </c>
      <c r="D27" t="s">
        <v>370</v>
      </c>
      <c r="E27" t="s">
        <v>371</v>
      </c>
      <c r="F27" t="s">
        <v>57</v>
      </c>
      <c r="G27">
        <v>734.84100000000001</v>
      </c>
      <c r="H27">
        <v>34.131900000000002</v>
      </c>
      <c r="I27">
        <v>-86.867624866300005</v>
      </c>
      <c r="J27">
        <v>1043</v>
      </c>
      <c r="N27" s="9"/>
    </row>
    <row r="28" spans="1:14" x14ac:dyDescent="0.25">
      <c r="A28" t="str">
        <f t="shared" si="0"/>
        <v>ALDallas</v>
      </c>
      <c r="B28" t="s">
        <v>320</v>
      </c>
      <c r="C28" t="s">
        <v>83</v>
      </c>
      <c r="D28" t="s">
        <v>372</v>
      </c>
      <c r="E28" t="s">
        <v>373</v>
      </c>
      <c r="F28" t="s">
        <v>57</v>
      </c>
      <c r="G28">
        <v>978.69500000000005</v>
      </c>
      <c r="H28">
        <v>32.326000000000001</v>
      </c>
      <c r="I28">
        <v>-87.106463484100004</v>
      </c>
      <c r="J28">
        <v>1047</v>
      </c>
      <c r="N28" s="9"/>
    </row>
    <row r="29" spans="1:14" x14ac:dyDescent="0.25">
      <c r="A29" t="str">
        <f t="shared" si="0"/>
        <v>ALElmore</v>
      </c>
      <c r="B29" t="s">
        <v>320</v>
      </c>
      <c r="C29" t="s">
        <v>83</v>
      </c>
      <c r="D29" t="s">
        <v>374</v>
      </c>
      <c r="E29" t="s">
        <v>375</v>
      </c>
      <c r="F29" t="s">
        <v>57</v>
      </c>
      <c r="G29">
        <v>618.48500000000001</v>
      </c>
      <c r="H29">
        <v>32.596600000000002</v>
      </c>
      <c r="I29">
        <v>-86.149152673200007</v>
      </c>
      <c r="J29">
        <v>1051</v>
      </c>
      <c r="N29" s="9"/>
    </row>
    <row r="30" spans="1:14" x14ac:dyDescent="0.25">
      <c r="A30" t="str">
        <f t="shared" si="0"/>
        <v>ALEtowah</v>
      </c>
      <c r="B30" t="s">
        <v>320</v>
      </c>
      <c r="C30" t="s">
        <v>83</v>
      </c>
      <c r="D30" t="s">
        <v>376</v>
      </c>
      <c r="E30" t="s">
        <v>377</v>
      </c>
      <c r="F30" t="s">
        <v>57</v>
      </c>
      <c r="G30">
        <v>534.99099999999896</v>
      </c>
      <c r="H30">
        <v>34.045299999999997</v>
      </c>
      <c r="I30">
        <v>-86.034768262599997</v>
      </c>
      <c r="J30">
        <v>1055</v>
      </c>
      <c r="N30" s="9"/>
    </row>
    <row r="31" spans="1:14" x14ac:dyDescent="0.25">
      <c r="A31" t="str">
        <f t="shared" si="0"/>
        <v>ALFranklin</v>
      </c>
      <c r="B31" t="s">
        <v>320</v>
      </c>
      <c r="C31" t="s">
        <v>83</v>
      </c>
      <c r="D31" t="s">
        <v>378</v>
      </c>
      <c r="E31" t="s">
        <v>379</v>
      </c>
      <c r="F31" t="s">
        <v>57</v>
      </c>
      <c r="G31">
        <v>633.82100000000003</v>
      </c>
      <c r="H31">
        <v>34.441699999999997</v>
      </c>
      <c r="I31">
        <v>-87.843728928900006</v>
      </c>
      <c r="J31">
        <v>1059</v>
      </c>
      <c r="N31" s="9"/>
    </row>
    <row r="32" spans="1:14" x14ac:dyDescent="0.25">
      <c r="A32" t="str">
        <f t="shared" si="0"/>
        <v>ALGreene</v>
      </c>
      <c r="B32" t="s">
        <v>320</v>
      </c>
      <c r="C32" t="s">
        <v>83</v>
      </c>
      <c r="D32" t="s">
        <v>380</v>
      </c>
      <c r="E32" t="s">
        <v>381</v>
      </c>
      <c r="F32" t="s">
        <v>57</v>
      </c>
      <c r="G32">
        <v>647.11</v>
      </c>
      <c r="H32">
        <v>32.853099999999998</v>
      </c>
      <c r="I32">
        <v>-87.952234960599995</v>
      </c>
      <c r="J32">
        <v>1063</v>
      </c>
      <c r="N32" s="9"/>
    </row>
    <row r="33" spans="1:14" x14ac:dyDescent="0.25">
      <c r="A33" t="str">
        <f t="shared" si="0"/>
        <v>ALHale</v>
      </c>
      <c r="B33" t="s">
        <v>320</v>
      </c>
      <c r="C33" t="s">
        <v>83</v>
      </c>
      <c r="D33" t="s">
        <v>382</v>
      </c>
      <c r="E33" t="s">
        <v>383</v>
      </c>
      <c r="F33" t="s">
        <v>57</v>
      </c>
      <c r="G33">
        <v>643.94299999999896</v>
      </c>
      <c r="H33">
        <v>32.762700000000002</v>
      </c>
      <c r="I33">
        <v>-87.629147916700006</v>
      </c>
      <c r="J33">
        <v>1065</v>
      </c>
      <c r="N33" s="9"/>
    </row>
    <row r="34" spans="1:14" x14ac:dyDescent="0.25">
      <c r="A34" t="str">
        <f t="shared" si="0"/>
        <v>ALJackson</v>
      </c>
      <c r="B34" t="s">
        <v>320</v>
      </c>
      <c r="C34" t="s">
        <v>83</v>
      </c>
      <c r="D34" t="s">
        <v>384</v>
      </c>
      <c r="E34" t="s">
        <v>232</v>
      </c>
      <c r="F34" t="s">
        <v>57</v>
      </c>
      <c r="G34">
        <v>1077.8679999999999</v>
      </c>
      <c r="H34">
        <v>34.779499999999999</v>
      </c>
      <c r="I34">
        <v>-85.999354421899994</v>
      </c>
      <c r="J34">
        <v>1071</v>
      </c>
      <c r="N34" s="9"/>
    </row>
    <row r="35" spans="1:14" x14ac:dyDescent="0.25">
      <c r="A35" t="str">
        <f t="shared" si="0"/>
        <v>ALJefferson</v>
      </c>
      <c r="B35" t="s">
        <v>320</v>
      </c>
      <c r="C35" t="s">
        <v>83</v>
      </c>
      <c r="D35" t="s">
        <v>385</v>
      </c>
      <c r="E35" t="s">
        <v>210</v>
      </c>
      <c r="F35" t="s">
        <v>57</v>
      </c>
      <c r="G35">
        <v>1111.2760000000001</v>
      </c>
      <c r="H35">
        <v>33.554299999999998</v>
      </c>
      <c r="I35">
        <v>-86.896497527099996</v>
      </c>
      <c r="J35">
        <v>1073</v>
      </c>
      <c r="N35" s="9"/>
    </row>
    <row r="36" spans="1:14" x14ac:dyDescent="0.25">
      <c r="A36" t="str">
        <f t="shared" si="0"/>
        <v>ALLowndes</v>
      </c>
      <c r="B36" t="s">
        <v>320</v>
      </c>
      <c r="C36" t="s">
        <v>83</v>
      </c>
      <c r="D36" t="s">
        <v>386</v>
      </c>
      <c r="E36" t="s">
        <v>387</v>
      </c>
      <c r="F36" t="s">
        <v>57</v>
      </c>
      <c r="G36">
        <v>715.91099999999904</v>
      </c>
      <c r="H36">
        <v>32.154699999999998</v>
      </c>
      <c r="I36">
        <v>-86.650111989999999</v>
      </c>
      <c r="J36">
        <v>1085</v>
      </c>
      <c r="N36" s="9"/>
    </row>
    <row r="37" spans="1:14" x14ac:dyDescent="0.25">
      <c r="A37" t="str">
        <f t="shared" si="0"/>
        <v>ALMacon</v>
      </c>
      <c r="B37" t="s">
        <v>320</v>
      </c>
      <c r="C37" t="s">
        <v>83</v>
      </c>
      <c r="D37" t="s">
        <v>388</v>
      </c>
      <c r="E37" t="s">
        <v>389</v>
      </c>
      <c r="F37" t="s">
        <v>57</v>
      </c>
      <c r="G37">
        <v>608.88499999999897</v>
      </c>
      <c r="H37">
        <v>32.386000000000003</v>
      </c>
      <c r="I37">
        <v>-85.692671667300004</v>
      </c>
      <c r="J37">
        <v>1087</v>
      </c>
      <c r="N37" s="9"/>
    </row>
    <row r="38" spans="1:14" x14ac:dyDescent="0.25">
      <c r="A38" t="str">
        <f t="shared" si="0"/>
        <v>ALMadison</v>
      </c>
      <c r="B38" t="s">
        <v>320</v>
      </c>
      <c r="C38" t="s">
        <v>83</v>
      </c>
      <c r="D38" t="s">
        <v>390</v>
      </c>
      <c r="E38" t="s">
        <v>391</v>
      </c>
      <c r="F38" t="s">
        <v>57</v>
      </c>
      <c r="G38">
        <v>801.59299999999905</v>
      </c>
      <c r="H38">
        <v>34.763100000000001</v>
      </c>
      <c r="I38">
        <v>-86.550214837499993</v>
      </c>
      <c r="J38">
        <v>1089</v>
      </c>
      <c r="N38" s="9"/>
    </row>
    <row r="39" spans="1:14" x14ac:dyDescent="0.25">
      <c r="A39" t="str">
        <f t="shared" si="0"/>
        <v>ALMarengo</v>
      </c>
      <c r="B39" t="s">
        <v>320</v>
      </c>
      <c r="C39" t="s">
        <v>83</v>
      </c>
      <c r="D39" t="s">
        <v>392</v>
      </c>
      <c r="E39" t="s">
        <v>393</v>
      </c>
      <c r="F39" t="s">
        <v>57</v>
      </c>
      <c r="G39">
        <v>976.88199999999904</v>
      </c>
      <c r="H39">
        <v>32.247599999999998</v>
      </c>
      <c r="I39">
        <v>-87.789523845100007</v>
      </c>
      <c r="J39">
        <v>1091</v>
      </c>
      <c r="N39" s="9"/>
    </row>
    <row r="40" spans="1:14" x14ac:dyDescent="0.25">
      <c r="A40" t="str">
        <f t="shared" si="0"/>
        <v>ALMarshall</v>
      </c>
      <c r="B40" t="s">
        <v>320</v>
      </c>
      <c r="C40" t="s">
        <v>83</v>
      </c>
      <c r="D40" t="s">
        <v>394</v>
      </c>
      <c r="E40" t="s">
        <v>395</v>
      </c>
      <c r="F40" t="s">
        <v>57</v>
      </c>
      <c r="G40">
        <v>565.84199999999896</v>
      </c>
      <c r="H40">
        <v>34.366999999999997</v>
      </c>
      <c r="I40">
        <v>-86.306638236200001</v>
      </c>
      <c r="J40">
        <v>1095</v>
      </c>
      <c r="N40" s="9"/>
    </row>
    <row r="41" spans="1:14" x14ac:dyDescent="0.25">
      <c r="A41" t="str">
        <f t="shared" si="0"/>
        <v>ALMobile</v>
      </c>
      <c r="B41" t="s">
        <v>320</v>
      </c>
      <c r="C41" t="s">
        <v>83</v>
      </c>
      <c r="D41" t="s">
        <v>396</v>
      </c>
      <c r="E41" t="s">
        <v>288</v>
      </c>
      <c r="F41" t="s">
        <v>57</v>
      </c>
      <c r="G41">
        <v>1229.4349999999999</v>
      </c>
      <c r="H41">
        <v>30.786100000000001</v>
      </c>
      <c r="I41">
        <v>-88.206243477599998</v>
      </c>
      <c r="J41">
        <v>1097</v>
      </c>
      <c r="N41" s="9"/>
    </row>
    <row r="42" spans="1:14" x14ac:dyDescent="0.25">
      <c r="A42" t="str">
        <f t="shared" si="0"/>
        <v>ALMonroe</v>
      </c>
      <c r="B42" t="s">
        <v>320</v>
      </c>
      <c r="C42" t="s">
        <v>83</v>
      </c>
      <c r="D42" t="s">
        <v>397</v>
      </c>
      <c r="E42" t="s">
        <v>203</v>
      </c>
      <c r="F42" t="s">
        <v>57</v>
      </c>
      <c r="G42">
        <v>1025.675</v>
      </c>
      <c r="H42">
        <v>31.570799999999998</v>
      </c>
      <c r="I42">
        <v>-87.365423163800003</v>
      </c>
      <c r="J42">
        <v>1099</v>
      </c>
      <c r="N42" s="9"/>
    </row>
    <row r="43" spans="1:14" x14ac:dyDescent="0.25">
      <c r="A43" t="str">
        <f t="shared" si="0"/>
        <v>ALPickens</v>
      </c>
      <c r="B43" t="s">
        <v>320</v>
      </c>
      <c r="C43" t="s">
        <v>83</v>
      </c>
      <c r="D43" t="s">
        <v>398</v>
      </c>
      <c r="E43" t="s">
        <v>399</v>
      </c>
      <c r="F43" t="s">
        <v>57</v>
      </c>
      <c r="G43">
        <v>881.40800000000002</v>
      </c>
      <c r="H43">
        <v>33.280799999999999</v>
      </c>
      <c r="I43">
        <v>-88.088687936300005</v>
      </c>
      <c r="J43">
        <v>1107</v>
      </c>
      <c r="N43" s="9"/>
    </row>
    <row r="44" spans="1:14" x14ac:dyDescent="0.25">
      <c r="A44" t="str">
        <f t="shared" si="0"/>
        <v>ALPike</v>
      </c>
      <c r="B44" t="s">
        <v>320</v>
      </c>
      <c r="C44" t="s">
        <v>83</v>
      </c>
      <c r="D44" t="s">
        <v>400</v>
      </c>
      <c r="E44" t="s">
        <v>401</v>
      </c>
      <c r="F44" t="s">
        <v>57</v>
      </c>
      <c r="G44">
        <v>672.09400000000005</v>
      </c>
      <c r="H44">
        <v>31.802700000000002</v>
      </c>
      <c r="I44">
        <v>-85.940936772699999</v>
      </c>
      <c r="J44">
        <v>1109</v>
      </c>
      <c r="N44" s="9"/>
    </row>
    <row r="45" spans="1:14" x14ac:dyDescent="0.25">
      <c r="A45" t="str">
        <f t="shared" si="0"/>
        <v>ALRussell</v>
      </c>
      <c r="B45" t="s">
        <v>320</v>
      </c>
      <c r="C45" t="s">
        <v>83</v>
      </c>
      <c r="D45" t="s">
        <v>402</v>
      </c>
      <c r="E45" t="s">
        <v>403</v>
      </c>
      <c r="F45" t="s">
        <v>57</v>
      </c>
      <c r="G45">
        <v>641.13999999999896</v>
      </c>
      <c r="H45">
        <v>32.2883</v>
      </c>
      <c r="I45">
        <v>-85.184528846899994</v>
      </c>
      <c r="J45">
        <v>1113</v>
      </c>
      <c r="N45" s="9"/>
    </row>
    <row r="46" spans="1:14" x14ac:dyDescent="0.25">
      <c r="A46" t="str">
        <f t="shared" si="0"/>
        <v>ALSt. Clair</v>
      </c>
      <c r="B46" t="s">
        <v>320</v>
      </c>
      <c r="C46" t="s">
        <v>83</v>
      </c>
      <c r="D46" t="s">
        <v>404</v>
      </c>
      <c r="E46" t="s">
        <v>405</v>
      </c>
      <c r="F46" t="s">
        <v>57</v>
      </c>
      <c r="G46">
        <v>631.90200000000004</v>
      </c>
      <c r="H46">
        <v>33.715699999999998</v>
      </c>
      <c r="I46">
        <v>-86.314703733800002</v>
      </c>
      <c r="J46">
        <v>1115</v>
      </c>
      <c r="N46" s="9"/>
    </row>
    <row r="47" spans="1:14" x14ac:dyDescent="0.25">
      <c r="A47" t="str">
        <f t="shared" si="0"/>
        <v>ALShelby</v>
      </c>
      <c r="B47" t="s">
        <v>320</v>
      </c>
      <c r="C47" t="s">
        <v>83</v>
      </c>
      <c r="D47" t="s">
        <v>406</v>
      </c>
      <c r="E47" t="s">
        <v>407</v>
      </c>
      <c r="F47" t="s">
        <v>57</v>
      </c>
      <c r="G47">
        <v>784.92999999999904</v>
      </c>
      <c r="H47">
        <v>33.264299999999999</v>
      </c>
      <c r="I47">
        <v>-86.660663263000004</v>
      </c>
      <c r="J47">
        <v>1117</v>
      </c>
      <c r="N47" s="9"/>
    </row>
    <row r="48" spans="1:14" x14ac:dyDescent="0.25">
      <c r="A48" t="str">
        <f t="shared" si="0"/>
        <v>ALSumter</v>
      </c>
      <c r="B48" t="s">
        <v>320</v>
      </c>
      <c r="C48" t="s">
        <v>83</v>
      </c>
      <c r="D48" t="s">
        <v>408</v>
      </c>
      <c r="E48" t="s">
        <v>409</v>
      </c>
      <c r="F48" t="s">
        <v>57</v>
      </c>
      <c r="G48">
        <v>903.88699999999903</v>
      </c>
      <c r="H48">
        <v>32.591000000000001</v>
      </c>
      <c r="I48">
        <v>-88.198848517499997</v>
      </c>
      <c r="J48">
        <v>1119</v>
      </c>
      <c r="N48" s="9"/>
    </row>
    <row r="49" spans="1:14" x14ac:dyDescent="0.25">
      <c r="A49" t="str">
        <f t="shared" si="0"/>
        <v>ALTalladega</v>
      </c>
      <c r="B49" t="s">
        <v>320</v>
      </c>
      <c r="C49" t="s">
        <v>83</v>
      </c>
      <c r="D49" t="s">
        <v>410</v>
      </c>
      <c r="E49" t="s">
        <v>411</v>
      </c>
      <c r="F49" t="s">
        <v>57</v>
      </c>
      <c r="G49">
        <v>736.77499999999895</v>
      </c>
      <c r="H49">
        <v>33.380099999999999</v>
      </c>
      <c r="I49">
        <v>-86.165891553799995</v>
      </c>
      <c r="J49">
        <v>1121</v>
      </c>
      <c r="N49" s="9"/>
    </row>
    <row r="50" spans="1:14" x14ac:dyDescent="0.25">
      <c r="A50" t="str">
        <f t="shared" si="0"/>
        <v>ALWashington</v>
      </c>
      <c r="B50" t="s">
        <v>320</v>
      </c>
      <c r="C50" t="s">
        <v>83</v>
      </c>
      <c r="D50" t="s">
        <v>412</v>
      </c>
      <c r="E50" t="s">
        <v>226</v>
      </c>
      <c r="F50" t="s">
        <v>57</v>
      </c>
      <c r="G50">
        <v>1080.2070000000001</v>
      </c>
      <c r="H50">
        <v>31.407599999999999</v>
      </c>
      <c r="I50">
        <v>-88.207857725099998</v>
      </c>
      <c r="J50">
        <v>1129</v>
      </c>
      <c r="N50" s="9"/>
    </row>
    <row r="51" spans="1:14" x14ac:dyDescent="0.25">
      <c r="A51" t="str">
        <f t="shared" si="0"/>
        <v>ALWilcox</v>
      </c>
      <c r="B51" t="s">
        <v>320</v>
      </c>
      <c r="C51" t="s">
        <v>83</v>
      </c>
      <c r="D51" t="s">
        <v>413</v>
      </c>
      <c r="E51" t="s">
        <v>414</v>
      </c>
      <c r="F51" t="s">
        <v>57</v>
      </c>
      <c r="G51">
        <v>888.49800000000005</v>
      </c>
      <c r="H51">
        <v>31.9893</v>
      </c>
      <c r="I51">
        <v>-87.308198316299993</v>
      </c>
      <c r="J51">
        <v>1131</v>
      </c>
      <c r="N51" s="9"/>
    </row>
    <row r="52" spans="1:14" x14ac:dyDescent="0.25">
      <c r="A52" t="str">
        <f t="shared" si="0"/>
        <v>ALButler</v>
      </c>
      <c r="B52" t="s">
        <v>320</v>
      </c>
      <c r="C52" t="s">
        <v>83</v>
      </c>
      <c r="D52" t="s">
        <v>415</v>
      </c>
      <c r="E52" t="s">
        <v>416</v>
      </c>
      <c r="F52" t="s">
        <v>57</v>
      </c>
      <c r="G52">
        <v>776.82899999999904</v>
      </c>
      <c r="H52">
        <v>31.752400000000002</v>
      </c>
      <c r="I52">
        <v>-86.680300216500001</v>
      </c>
      <c r="J52">
        <v>1013</v>
      </c>
      <c r="N52" s="9"/>
    </row>
    <row r="53" spans="1:14" x14ac:dyDescent="0.25">
      <c r="A53" t="str">
        <f t="shared" si="0"/>
        <v>ALCalhoun</v>
      </c>
      <c r="B53" t="s">
        <v>320</v>
      </c>
      <c r="C53" t="s">
        <v>83</v>
      </c>
      <c r="D53" t="s">
        <v>417</v>
      </c>
      <c r="E53" t="s">
        <v>259</v>
      </c>
      <c r="F53" t="s">
        <v>57</v>
      </c>
      <c r="G53">
        <v>605.86800000000005</v>
      </c>
      <c r="H53">
        <v>33.7714</v>
      </c>
      <c r="I53">
        <v>-85.8260161635</v>
      </c>
      <c r="J53">
        <v>1015</v>
      </c>
    </row>
    <row r="54" spans="1:14" x14ac:dyDescent="0.25">
      <c r="A54" t="str">
        <f t="shared" si="0"/>
        <v>ALChambers</v>
      </c>
      <c r="B54" t="s">
        <v>320</v>
      </c>
      <c r="C54" t="s">
        <v>83</v>
      </c>
      <c r="D54" t="s">
        <v>418</v>
      </c>
      <c r="E54" t="s">
        <v>257</v>
      </c>
      <c r="F54" t="s">
        <v>57</v>
      </c>
      <c r="G54">
        <v>596.53099999999904</v>
      </c>
      <c r="H54">
        <v>32.914499999999997</v>
      </c>
      <c r="I54">
        <v>-85.3923817453</v>
      </c>
      <c r="J54">
        <v>1017</v>
      </c>
    </row>
    <row r="55" spans="1:14" x14ac:dyDescent="0.25">
      <c r="A55" t="str">
        <f t="shared" si="0"/>
        <v>ALCherokee</v>
      </c>
      <c r="B55" t="s">
        <v>320</v>
      </c>
      <c r="C55" t="s">
        <v>83</v>
      </c>
      <c r="D55" t="s">
        <v>419</v>
      </c>
      <c r="E55" t="s">
        <v>420</v>
      </c>
      <c r="F55" t="s">
        <v>57</v>
      </c>
      <c r="G55">
        <v>553.70000000000005</v>
      </c>
      <c r="H55">
        <v>34.175899999999999</v>
      </c>
      <c r="I55">
        <v>-85.603795059600003</v>
      </c>
      <c r="J55">
        <v>1019</v>
      </c>
    </row>
    <row r="56" spans="1:14" x14ac:dyDescent="0.25">
      <c r="A56" t="str">
        <f t="shared" si="0"/>
        <v>ALChilton</v>
      </c>
      <c r="B56" t="s">
        <v>320</v>
      </c>
      <c r="C56" t="s">
        <v>83</v>
      </c>
      <c r="D56" t="s">
        <v>421</v>
      </c>
      <c r="E56" t="s">
        <v>422</v>
      </c>
      <c r="F56" t="s">
        <v>57</v>
      </c>
      <c r="G56">
        <v>692.85400000000004</v>
      </c>
      <c r="H56">
        <v>32.847900000000003</v>
      </c>
      <c r="I56">
        <v>-86.718821676399998</v>
      </c>
      <c r="J56">
        <v>1021</v>
      </c>
    </row>
    <row r="57" spans="1:14" x14ac:dyDescent="0.25">
      <c r="A57" t="str">
        <f t="shared" si="0"/>
        <v>ALTallapoosa</v>
      </c>
      <c r="B57" t="s">
        <v>320</v>
      </c>
      <c r="C57" t="s">
        <v>83</v>
      </c>
      <c r="D57" t="s">
        <v>423</v>
      </c>
      <c r="E57" t="s">
        <v>424</v>
      </c>
      <c r="F57" t="s">
        <v>57</v>
      </c>
      <c r="G57">
        <v>716.52099999999905</v>
      </c>
      <c r="H57">
        <v>32.862400000000001</v>
      </c>
      <c r="I57">
        <v>-85.797507080200006</v>
      </c>
      <c r="J57">
        <v>1123</v>
      </c>
    </row>
    <row r="58" spans="1:14" x14ac:dyDescent="0.25">
      <c r="A58" t="str">
        <f t="shared" si="0"/>
        <v>ALTuscaloosa</v>
      </c>
      <c r="B58" t="s">
        <v>320</v>
      </c>
      <c r="C58" t="s">
        <v>83</v>
      </c>
      <c r="D58" t="s">
        <v>425</v>
      </c>
      <c r="E58" t="s">
        <v>426</v>
      </c>
      <c r="F58" t="s">
        <v>57</v>
      </c>
      <c r="G58">
        <v>1321.7550000000001</v>
      </c>
      <c r="H58">
        <v>33.2896</v>
      </c>
      <c r="I58">
        <v>-87.525062940599994</v>
      </c>
      <c r="J58">
        <v>1125</v>
      </c>
    </row>
    <row r="59" spans="1:14" x14ac:dyDescent="0.25">
      <c r="A59" t="str">
        <f t="shared" si="0"/>
        <v>ALWalker</v>
      </c>
      <c r="B59" t="s">
        <v>320</v>
      </c>
      <c r="C59" t="s">
        <v>83</v>
      </c>
      <c r="D59" t="s">
        <v>427</v>
      </c>
      <c r="E59" t="s">
        <v>428</v>
      </c>
      <c r="F59" t="s">
        <v>57</v>
      </c>
      <c r="G59">
        <v>791.19200000000001</v>
      </c>
      <c r="H59">
        <v>33.8033</v>
      </c>
      <c r="I59">
        <v>-87.297353399599999</v>
      </c>
      <c r="J59">
        <v>1127</v>
      </c>
    </row>
    <row r="60" spans="1:14" x14ac:dyDescent="0.25">
      <c r="A60" t="str">
        <f t="shared" si="0"/>
        <v>ALWinston</v>
      </c>
      <c r="B60" t="s">
        <v>320</v>
      </c>
      <c r="C60" t="s">
        <v>83</v>
      </c>
      <c r="D60" t="s">
        <v>429</v>
      </c>
      <c r="E60" t="s">
        <v>430</v>
      </c>
      <c r="F60" t="s">
        <v>57</v>
      </c>
      <c r="G60">
        <v>612.97900000000004</v>
      </c>
      <c r="H60">
        <v>34.1492</v>
      </c>
      <c r="I60">
        <v>-87.373702926500002</v>
      </c>
      <c r="J60">
        <v>1133</v>
      </c>
    </row>
    <row r="61" spans="1:14" x14ac:dyDescent="0.25">
      <c r="A61" t="str">
        <f t="shared" si="0"/>
        <v>ALMontgomery</v>
      </c>
      <c r="B61" t="s">
        <v>320</v>
      </c>
      <c r="C61" t="s">
        <v>83</v>
      </c>
      <c r="D61" t="s">
        <v>431</v>
      </c>
      <c r="E61" t="s">
        <v>432</v>
      </c>
      <c r="F61" t="s">
        <v>57</v>
      </c>
      <c r="G61">
        <v>784.24699999999905</v>
      </c>
      <c r="H61">
        <v>32.220300000000002</v>
      </c>
      <c r="I61">
        <v>-86.207616793900002</v>
      </c>
      <c r="J61">
        <v>1101</v>
      </c>
    </row>
    <row r="62" spans="1:14" x14ac:dyDescent="0.25">
      <c r="A62" t="str">
        <f t="shared" si="0"/>
        <v>ALHouston</v>
      </c>
      <c r="B62" t="s">
        <v>320</v>
      </c>
      <c r="C62" t="s">
        <v>83</v>
      </c>
      <c r="D62" t="s">
        <v>433</v>
      </c>
      <c r="E62" t="s">
        <v>434</v>
      </c>
      <c r="F62" t="s">
        <v>57</v>
      </c>
      <c r="G62">
        <v>579.82399999999905</v>
      </c>
      <c r="H62">
        <v>31.153199999999998</v>
      </c>
      <c r="I62">
        <v>-85.302468379100006</v>
      </c>
      <c r="J62">
        <v>1069</v>
      </c>
    </row>
    <row r="63" spans="1:14" x14ac:dyDescent="0.25">
      <c r="A63" t="str">
        <f t="shared" si="0"/>
        <v>ALLee</v>
      </c>
      <c r="B63" t="s">
        <v>320</v>
      </c>
      <c r="C63" t="s">
        <v>83</v>
      </c>
      <c r="D63" t="s">
        <v>435</v>
      </c>
      <c r="E63" t="s">
        <v>199</v>
      </c>
      <c r="F63" t="s">
        <v>57</v>
      </c>
      <c r="G63">
        <v>607.53599999999904</v>
      </c>
      <c r="H63">
        <v>32.601100000000002</v>
      </c>
      <c r="I63">
        <v>-85.355411369799995</v>
      </c>
      <c r="J63">
        <v>1081</v>
      </c>
    </row>
    <row r="64" spans="1:14" x14ac:dyDescent="0.25">
      <c r="A64" t="str">
        <f t="shared" si="0"/>
        <v>ALLimestone</v>
      </c>
      <c r="B64" t="s">
        <v>320</v>
      </c>
      <c r="C64" t="s">
        <v>83</v>
      </c>
      <c r="D64" t="s">
        <v>436</v>
      </c>
      <c r="E64" t="s">
        <v>437</v>
      </c>
      <c r="F64" t="s">
        <v>57</v>
      </c>
      <c r="G64">
        <v>559.93600000000004</v>
      </c>
      <c r="H64">
        <v>34.810099999999998</v>
      </c>
      <c r="I64">
        <v>-86.981381974900003</v>
      </c>
      <c r="J64">
        <v>1083</v>
      </c>
    </row>
    <row r="65" spans="1:10" x14ac:dyDescent="0.25">
      <c r="A65" t="str">
        <f t="shared" si="0"/>
        <v>ALMarion</v>
      </c>
      <c r="B65" t="s">
        <v>320</v>
      </c>
      <c r="C65" t="s">
        <v>83</v>
      </c>
      <c r="D65" t="s">
        <v>438</v>
      </c>
      <c r="E65" t="s">
        <v>256</v>
      </c>
      <c r="F65" t="s">
        <v>57</v>
      </c>
      <c r="G65">
        <v>742.29200000000003</v>
      </c>
      <c r="H65">
        <v>34.136600000000001</v>
      </c>
      <c r="I65">
        <v>-87.887145211499998</v>
      </c>
      <c r="J65">
        <v>1093</v>
      </c>
    </row>
    <row r="66" spans="1:10" x14ac:dyDescent="0.25">
      <c r="A66" t="str">
        <f t="shared" si="0"/>
        <v>ALMorgan</v>
      </c>
      <c r="B66" t="s">
        <v>320</v>
      </c>
      <c r="C66" t="s">
        <v>83</v>
      </c>
      <c r="D66" t="s">
        <v>439</v>
      </c>
      <c r="E66" t="s">
        <v>440</v>
      </c>
      <c r="F66" t="s">
        <v>57</v>
      </c>
      <c r="G66">
        <v>579.33699999999897</v>
      </c>
      <c r="H66">
        <v>34.453499999999998</v>
      </c>
      <c r="I66">
        <v>-86.852924777799998</v>
      </c>
      <c r="J66">
        <v>1103</v>
      </c>
    </row>
    <row r="67" spans="1:10" x14ac:dyDescent="0.25">
      <c r="A67" t="str">
        <f t="shared" ref="A67:A130" si="1">C67&amp;E67</f>
        <v>ALPerry</v>
      </c>
      <c r="B67" t="s">
        <v>320</v>
      </c>
      <c r="C67" t="s">
        <v>83</v>
      </c>
      <c r="D67" t="s">
        <v>441</v>
      </c>
      <c r="E67" t="s">
        <v>442</v>
      </c>
      <c r="F67" t="s">
        <v>57</v>
      </c>
      <c r="G67">
        <v>719.66399999999896</v>
      </c>
      <c r="H67">
        <v>32.638500000000001</v>
      </c>
      <c r="I67">
        <v>-87.294439005800001</v>
      </c>
      <c r="J67">
        <v>1105</v>
      </c>
    </row>
    <row r="68" spans="1:10" x14ac:dyDescent="0.25">
      <c r="A68" t="str">
        <f t="shared" si="1"/>
        <v>ALRandolph</v>
      </c>
      <c r="B68" t="s">
        <v>320</v>
      </c>
      <c r="C68" t="s">
        <v>83</v>
      </c>
      <c r="D68" t="s">
        <v>443</v>
      </c>
      <c r="E68" t="s">
        <v>444</v>
      </c>
      <c r="F68" t="s">
        <v>57</v>
      </c>
      <c r="G68">
        <v>580.54999999999905</v>
      </c>
      <c r="H68">
        <v>33.293799999999997</v>
      </c>
      <c r="I68">
        <v>-85.459111880500004</v>
      </c>
      <c r="J68">
        <v>1111</v>
      </c>
    </row>
    <row r="69" spans="1:10" x14ac:dyDescent="0.25">
      <c r="A69" t="str">
        <f t="shared" si="1"/>
        <v>AZApache</v>
      </c>
      <c r="B69" t="s">
        <v>445</v>
      </c>
      <c r="C69" t="s">
        <v>2357</v>
      </c>
      <c r="D69" t="s">
        <v>349</v>
      </c>
      <c r="E69" t="s">
        <v>446</v>
      </c>
      <c r="F69" t="s">
        <v>57</v>
      </c>
      <c r="G69">
        <v>11197.521000000001</v>
      </c>
      <c r="H69">
        <v>35.395499999999998</v>
      </c>
      <c r="I69">
        <v>-109.48882299500001</v>
      </c>
      <c r="J69">
        <v>4001</v>
      </c>
    </row>
    <row r="70" spans="1:10" x14ac:dyDescent="0.25">
      <c r="A70" t="str">
        <f t="shared" si="1"/>
        <v>AZCochise</v>
      </c>
      <c r="B70" t="s">
        <v>445</v>
      </c>
      <c r="C70" t="s">
        <v>2357</v>
      </c>
      <c r="D70" t="s">
        <v>351</v>
      </c>
      <c r="E70" t="s">
        <v>447</v>
      </c>
      <c r="F70" t="s">
        <v>57</v>
      </c>
      <c r="G70">
        <v>6165.69</v>
      </c>
      <c r="H70">
        <v>31.8796</v>
      </c>
      <c r="I70">
        <v>-109.751152834</v>
      </c>
      <c r="J70">
        <v>4003</v>
      </c>
    </row>
    <row r="71" spans="1:10" x14ac:dyDescent="0.25">
      <c r="A71" t="str">
        <f t="shared" si="1"/>
        <v>AZCoconino</v>
      </c>
      <c r="B71" t="s">
        <v>445</v>
      </c>
      <c r="C71" t="s">
        <v>2357</v>
      </c>
      <c r="D71" t="s">
        <v>352</v>
      </c>
      <c r="E71" t="s">
        <v>448</v>
      </c>
      <c r="F71" t="s">
        <v>57</v>
      </c>
      <c r="G71">
        <v>18618.884999999998</v>
      </c>
      <c r="H71">
        <v>35.838700000000003</v>
      </c>
      <c r="I71">
        <v>-111.770501682</v>
      </c>
      <c r="J71">
        <v>4005</v>
      </c>
    </row>
    <row r="72" spans="1:10" x14ac:dyDescent="0.25">
      <c r="A72" t="str">
        <f t="shared" si="1"/>
        <v>AZGila</v>
      </c>
      <c r="B72" t="s">
        <v>445</v>
      </c>
      <c r="C72" t="s">
        <v>2357</v>
      </c>
      <c r="D72" t="s">
        <v>354</v>
      </c>
      <c r="E72" t="s">
        <v>449</v>
      </c>
      <c r="F72" t="s">
        <v>57</v>
      </c>
      <c r="G72">
        <v>4757.933</v>
      </c>
      <c r="H72">
        <v>33.799700000000001</v>
      </c>
      <c r="I72">
        <v>-110.811730844</v>
      </c>
      <c r="J72">
        <v>4007</v>
      </c>
    </row>
    <row r="73" spans="1:10" x14ac:dyDescent="0.25">
      <c r="A73" t="str">
        <f t="shared" si="1"/>
        <v>AZGraham</v>
      </c>
      <c r="B73" t="s">
        <v>445</v>
      </c>
      <c r="C73" t="s">
        <v>2357</v>
      </c>
      <c r="D73" t="s">
        <v>356</v>
      </c>
      <c r="E73" t="s">
        <v>450</v>
      </c>
      <c r="F73" t="s">
        <v>57</v>
      </c>
      <c r="G73">
        <v>4622.5969999999998</v>
      </c>
      <c r="H73">
        <v>32.932699999999997</v>
      </c>
      <c r="I73">
        <v>-109.88741303099999</v>
      </c>
      <c r="J73">
        <v>4009</v>
      </c>
    </row>
    <row r="74" spans="1:10" x14ac:dyDescent="0.25">
      <c r="A74" t="str">
        <f t="shared" si="1"/>
        <v>AZGreenlee</v>
      </c>
      <c r="B74" t="s">
        <v>445</v>
      </c>
      <c r="C74" t="s">
        <v>2357</v>
      </c>
      <c r="D74" t="s">
        <v>358</v>
      </c>
      <c r="E74" t="s">
        <v>451</v>
      </c>
      <c r="F74" t="s">
        <v>57</v>
      </c>
      <c r="G74">
        <v>1843.126</v>
      </c>
      <c r="H74">
        <v>33.215299999999999</v>
      </c>
      <c r="I74">
        <v>-109.24012886600001</v>
      </c>
      <c r="J74">
        <v>4011</v>
      </c>
    </row>
    <row r="75" spans="1:10" x14ac:dyDescent="0.25">
      <c r="A75" t="str">
        <f t="shared" si="1"/>
        <v>AZLa Paz</v>
      </c>
      <c r="B75" t="s">
        <v>445</v>
      </c>
      <c r="C75" t="s">
        <v>2357</v>
      </c>
      <c r="D75" t="s">
        <v>452</v>
      </c>
      <c r="E75" t="s">
        <v>453</v>
      </c>
      <c r="F75" t="s">
        <v>57</v>
      </c>
      <c r="G75">
        <v>4499.6289999999999</v>
      </c>
      <c r="H75">
        <v>33.729300000000002</v>
      </c>
      <c r="I75">
        <v>-113.98129066</v>
      </c>
      <c r="J75">
        <v>4012</v>
      </c>
    </row>
    <row r="76" spans="1:10" x14ac:dyDescent="0.25">
      <c r="A76" t="str">
        <f t="shared" si="1"/>
        <v>AZMaricopa</v>
      </c>
      <c r="B76" t="s">
        <v>445</v>
      </c>
      <c r="C76" t="s">
        <v>2357</v>
      </c>
      <c r="D76" t="s">
        <v>415</v>
      </c>
      <c r="E76" t="s">
        <v>454</v>
      </c>
      <c r="F76" t="s">
        <v>57</v>
      </c>
      <c r="G76">
        <v>9200.143</v>
      </c>
      <c r="H76">
        <v>33.348799999999997</v>
      </c>
      <c r="I76">
        <v>-112.49127611599999</v>
      </c>
      <c r="J76">
        <v>4013</v>
      </c>
    </row>
    <row r="77" spans="1:10" x14ac:dyDescent="0.25">
      <c r="A77" t="str">
        <f t="shared" si="1"/>
        <v>AZMohave</v>
      </c>
      <c r="B77" t="s">
        <v>445</v>
      </c>
      <c r="C77" t="s">
        <v>2357</v>
      </c>
      <c r="D77" t="s">
        <v>417</v>
      </c>
      <c r="E77" t="s">
        <v>455</v>
      </c>
      <c r="F77" t="s">
        <v>57</v>
      </c>
      <c r="G77">
        <v>13311.084000000001</v>
      </c>
      <c r="H77">
        <v>35.704500000000003</v>
      </c>
      <c r="I77">
        <v>-113.758203423</v>
      </c>
      <c r="J77">
        <v>4015</v>
      </c>
    </row>
    <row r="78" spans="1:10" x14ac:dyDescent="0.25">
      <c r="A78" t="str">
        <f t="shared" si="1"/>
        <v>AZNavajo</v>
      </c>
      <c r="B78" t="s">
        <v>445</v>
      </c>
      <c r="C78" t="s">
        <v>2357</v>
      </c>
      <c r="D78" t="s">
        <v>418</v>
      </c>
      <c r="E78" t="s">
        <v>456</v>
      </c>
      <c r="F78" t="s">
        <v>57</v>
      </c>
      <c r="G78">
        <v>9950.4220000000005</v>
      </c>
      <c r="H78">
        <v>35.3996</v>
      </c>
      <c r="I78">
        <v>-110.32139678999999</v>
      </c>
      <c r="J78">
        <v>4017</v>
      </c>
    </row>
    <row r="79" spans="1:10" x14ac:dyDescent="0.25">
      <c r="A79" t="str">
        <f t="shared" si="1"/>
        <v>AZPima</v>
      </c>
      <c r="B79" t="s">
        <v>445</v>
      </c>
      <c r="C79" t="s">
        <v>2357</v>
      </c>
      <c r="D79" t="s">
        <v>419</v>
      </c>
      <c r="E79" t="s">
        <v>457</v>
      </c>
      <c r="F79" t="s">
        <v>57</v>
      </c>
      <c r="G79">
        <v>9187.0360000000001</v>
      </c>
      <c r="H79">
        <v>32.0974</v>
      </c>
      <c r="I79">
        <v>-111.789896179</v>
      </c>
      <c r="J79">
        <v>4019</v>
      </c>
    </row>
    <row r="80" spans="1:10" x14ac:dyDescent="0.25">
      <c r="A80" t="str">
        <f t="shared" si="1"/>
        <v>AZPinal</v>
      </c>
      <c r="B80" t="s">
        <v>445</v>
      </c>
      <c r="C80" t="s">
        <v>2357</v>
      </c>
      <c r="D80" t="s">
        <v>421</v>
      </c>
      <c r="E80" t="s">
        <v>458</v>
      </c>
      <c r="F80" t="s">
        <v>57</v>
      </c>
      <c r="G80">
        <v>5365.6120000000001</v>
      </c>
      <c r="H80">
        <v>32.904400000000003</v>
      </c>
      <c r="I80">
        <v>-111.34467750899999</v>
      </c>
      <c r="J80">
        <v>4021</v>
      </c>
    </row>
    <row r="81" spans="1:10" x14ac:dyDescent="0.25">
      <c r="A81" t="str">
        <f t="shared" si="1"/>
        <v>AZSanta Cruz</v>
      </c>
      <c r="B81" t="s">
        <v>445</v>
      </c>
      <c r="C81" t="s">
        <v>2357</v>
      </c>
      <c r="D81" t="s">
        <v>360</v>
      </c>
      <c r="E81" t="s">
        <v>459</v>
      </c>
      <c r="F81" t="s">
        <v>57</v>
      </c>
      <c r="G81">
        <v>1236.9159999999999</v>
      </c>
      <c r="H81">
        <v>31.526</v>
      </c>
      <c r="I81">
        <v>-110.846555205</v>
      </c>
      <c r="J81">
        <v>4023</v>
      </c>
    </row>
    <row r="82" spans="1:10" x14ac:dyDescent="0.25">
      <c r="A82" t="str">
        <f t="shared" si="1"/>
        <v>AZYavapai</v>
      </c>
      <c r="B82" t="s">
        <v>445</v>
      </c>
      <c r="C82" t="s">
        <v>2357</v>
      </c>
      <c r="D82" t="s">
        <v>362</v>
      </c>
      <c r="E82" t="s">
        <v>460</v>
      </c>
      <c r="F82" t="s">
        <v>57</v>
      </c>
      <c r="G82">
        <v>8123.4989999999998</v>
      </c>
      <c r="H82">
        <v>34.599899999999998</v>
      </c>
      <c r="I82">
        <v>-112.553901651</v>
      </c>
      <c r="J82">
        <v>4025</v>
      </c>
    </row>
    <row r="83" spans="1:10" x14ac:dyDescent="0.25">
      <c r="A83" t="str">
        <f t="shared" si="1"/>
        <v>AZYuma</v>
      </c>
      <c r="B83" t="s">
        <v>445</v>
      </c>
      <c r="C83" t="s">
        <v>2357</v>
      </c>
      <c r="D83" t="s">
        <v>364</v>
      </c>
      <c r="E83" t="s">
        <v>461</v>
      </c>
      <c r="F83" t="s">
        <v>57</v>
      </c>
      <c r="G83">
        <v>5513.9920000000002</v>
      </c>
      <c r="H83">
        <v>32.769399999999997</v>
      </c>
      <c r="I83">
        <v>-113.905540902</v>
      </c>
      <c r="J83">
        <v>4027</v>
      </c>
    </row>
    <row r="84" spans="1:10" x14ac:dyDescent="0.25">
      <c r="A84" t="str">
        <f t="shared" si="1"/>
        <v>ARFulton</v>
      </c>
      <c r="B84" t="s">
        <v>462</v>
      </c>
      <c r="C84" t="s">
        <v>2358</v>
      </c>
      <c r="D84" t="s">
        <v>333</v>
      </c>
      <c r="E84" t="s">
        <v>463</v>
      </c>
      <c r="F84" t="s">
        <v>57</v>
      </c>
      <c r="G84">
        <v>618.19399999999905</v>
      </c>
      <c r="H84">
        <v>36.381700000000002</v>
      </c>
      <c r="I84">
        <v>-91.818193932100002</v>
      </c>
      <c r="J84">
        <v>5049</v>
      </c>
    </row>
    <row r="85" spans="1:10" x14ac:dyDescent="0.25">
      <c r="A85" t="str">
        <f t="shared" si="1"/>
        <v>ARGarland</v>
      </c>
      <c r="B85" t="s">
        <v>462</v>
      </c>
      <c r="C85" t="s">
        <v>2358</v>
      </c>
      <c r="D85" t="s">
        <v>374</v>
      </c>
      <c r="E85" t="s">
        <v>464</v>
      </c>
      <c r="F85" t="s">
        <v>57</v>
      </c>
      <c r="G85">
        <v>677.78099999999904</v>
      </c>
      <c r="H85">
        <v>34.576700000000002</v>
      </c>
      <c r="I85">
        <v>-93.150440902900002</v>
      </c>
      <c r="J85">
        <v>5051</v>
      </c>
    </row>
    <row r="86" spans="1:10" x14ac:dyDescent="0.25">
      <c r="A86" t="str">
        <f t="shared" si="1"/>
        <v>ARGrant</v>
      </c>
      <c r="B86" t="s">
        <v>462</v>
      </c>
      <c r="C86" t="s">
        <v>2358</v>
      </c>
      <c r="D86" t="s">
        <v>335</v>
      </c>
      <c r="E86" t="s">
        <v>465</v>
      </c>
      <c r="F86" t="s">
        <v>57</v>
      </c>
      <c r="G86">
        <v>631.80899999999895</v>
      </c>
      <c r="H86">
        <v>34.29</v>
      </c>
      <c r="I86">
        <v>-92.423610387899998</v>
      </c>
      <c r="J86">
        <v>5053</v>
      </c>
    </row>
    <row r="87" spans="1:10" x14ac:dyDescent="0.25">
      <c r="A87" t="str">
        <f t="shared" si="1"/>
        <v>ARGreene</v>
      </c>
      <c r="B87" t="s">
        <v>462</v>
      </c>
      <c r="C87" t="s">
        <v>2358</v>
      </c>
      <c r="D87" t="s">
        <v>376</v>
      </c>
      <c r="E87" t="s">
        <v>381</v>
      </c>
      <c r="F87" t="s">
        <v>57</v>
      </c>
      <c r="G87">
        <v>577.69899999999905</v>
      </c>
      <c r="H87">
        <v>36.117699999999999</v>
      </c>
      <c r="I87">
        <v>-90.559068814</v>
      </c>
      <c r="J87">
        <v>5055</v>
      </c>
    </row>
    <row r="88" spans="1:10" x14ac:dyDescent="0.25">
      <c r="A88" t="str">
        <f t="shared" si="1"/>
        <v>ARHot Spring</v>
      </c>
      <c r="B88" t="s">
        <v>462</v>
      </c>
      <c r="C88" t="s">
        <v>2358</v>
      </c>
      <c r="D88" t="s">
        <v>378</v>
      </c>
      <c r="E88" t="s">
        <v>466</v>
      </c>
      <c r="F88" t="s">
        <v>57</v>
      </c>
      <c r="G88">
        <v>615.202</v>
      </c>
      <c r="H88">
        <v>34.317700000000002</v>
      </c>
      <c r="I88">
        <v>-92.945928895500003</v>
      </c>
      <c r="J88">
        <v>5059</v>
      </c>
    </row>
    <row r="89" spans="1:10" x14ac:dyDescent="0.25">
      <c r="A89" t="str">
        <f t="shared" si="1"/>
        <v>ARIzard</v>
      </c>
      <c r="B89" t="s">
        <v>462</v>
      </c>
      <c r="C89" t="s">
        <v>2358</v>
      </c>
      <c r="D89" t="s">
        <v>382</v>
      </c>
      <c r="E89" t="s">
        <v>467</v>
      </c>
      <c r="F89" t="s">
        <v>57</v>
      </c>
      <c r="G89">
        <v>580.577</v>
      </c>
      <c r="H89">
        <v>36.094900000000003</v>
      </c>
      <c r="I89">
        <v>-91.913415552399996</v>
      </c>
      <c r="J89">
        <v>5065</v>
      </c>
    </row>
    <row r="90" spans="1:10" x14ac:dyDescent="0.25">
      <c r="A90" t="str">
        <f t="shared" si="1"/>
        <v>ARJohnson</v>
      </c>
      <c r="B90" t="s">
        <v>462</v>
      </c>
      <c r="C90" t="s">
        <v>2358</v>
      </c>
      <c r="D90" t="s">
        <v>384</v>
      </c>
      <c r="E90" t="s">
        <v>468</v>
      </c>
      <c r="F90" t="s">
        <v>57</v>
      </c>
      <c r="G90">
        <v>659.80399999999895</v>
      </c>
      <c r="H90">
        <v>35.570099999999996</v>
      </c>
      <c r="I90">
        <v>-93.459903693300006</v>
      </c>
      <c r="J90">
        <v>5071</v>
      </c>
    </row>
    <row r="91" spans="1:10" x14ac:dyDescent="0.25">
      <c r="A91" t="str">
        <f t="shared" si="1"/>
        <v>ARLawrence</v>
      </c>
      <c r="B91" t="s">
        <v>462</v>
      </c>
      <c r="C91" t="s">
        <v>2358</v>
      </c>
      <c r="D91" t="s">
        <v>343</v>
      </c>
      <c r="E91" t="s">
        <v>348</v>
      </c>
      <c r="F91" t="s">
        <v>57</v>
      </c>
      <c r="G91">
        <v>587.61400000000003</v>
      </c>
      <c r="H91">
        <v>36.0413</v>
      </c>
      <c r="I91">
        <v>-91.107104989199996</v>
      </c>
      <c r="J91">
        <v>5075</v>
      </c>
    </row>
    <row r="92" spans="1:10" x14ac:dyDescent="0.25">
      <c r="A92" t="str">
        <f t="shared" si="1"/>
        <v>ARLee</v>
      </c>
      <c r="B92" t="s">
        <v>462</v>
      </c>
      <c r="C92" t="s">
        <v>2358</v>
      </c>
      <c r="D92" t="s">
        <v>345</v>
      </c>
      <c r="E92" t="s">
        <v>199</v>
      </c>
      <c r="F92" t="s">
        <v>57</v>
      </c>
      <c r="G92">
        <v>602.62099999999896</v>
      </c>
      <c r="H92">
        <v>34.780700000000003</v>
      </c>
      <c r="I92">
        <v>-90.782394495999995</v>
      </c>
      <c r="J92">
        <v>5077</v>
      </c>
    </row>
    <row r="93" spans="1:10" x14ac:dyDescent="0.25">
      <c r="A93" t="str">
        <f t="shared" si="1"/>
        <v>ARArkansas</v>
      </c>
      <c r="B93" t="s">
        <v>462</v>
      </c>
      <c r="C93" t="s">
        <v>2358</v>
      </c>
      <c r="D93" t="s">
        <v>349</v>
      </c>
      <c r="E93" t="s">
        <v>469</v>
      </c>
      <c r="F93" t="s">
        <v>57</v>
      </c>
      <c r="G93">
        <v>988.76999999999896</v>
      </c>
      <c r="H93">
        <v>34.290799999999997</v>
      </c>
      <c r="I93">
        <v>-91.374914221899999</v>
      </c>
      <c r="J93">
        <v>5001</v>
      </c>
    </row>
    <row r="94" spans="1:10" x14ac:dyDescent="0.25">
      <c r="A94" t="str">
        <f t="shared" si="1"/>
        <v>ARAshley</v>
      </c>
      <c r="B94" t="s">
        <v>462</v>
      </c>
      <c r="C94" t="s">
        <v>2358</v>
      </c>
      <c r="D94" t="s">
        <v>351</v>
      </c>
      <c r="E94" t="s">
        <v>470</v>
      </c>
      <c r="F94" t="s">
        <v>57</v>
      </c>
      <c r="G94">
        <v>925.34900000000005</v>
      </c>
      <c r="H94">
        <v>33.191200000000002</v>
      </c>
      <c r="I94">
        <v>-91.768457742999999</v>
      </c>
      <c r="J94">
        <v>5003</v>
      </c>
    </row>
    <row r="95" spans="1:10" x14ac:dyDescent="0.25">
      <c r="A95" t="str">
        <f t="shared" si="1"/>
        <v>ARBaxter</v>
      </c>
      <c r="B95" t="s">
        <v>462</v>
      </c>
      <c r="C95" t="s">
        <v>2358</v>
      </c>
      <c r="D95" t="s">
        <v>352</v>
      </c>
      <c r="E95" t="s">
        <v>471</v>
      </c>
      <c r="F95" t="s">
        <v>57</v>
      </c>
      <c r="G95">
        <v>554.28300000000002</v>
      </c>
      <c r="H95">
        <v>36.287199999999999</v>
      </c>
      <c r="I95">
        <v>-92.336943074999994</v>
      </c>
      <c r="J95">
        <v>5005</v>
      </c>
    </row>
    <row r="96" spans="1:10" x14ac:dyDescent="0.25">
      <c r="A96" t="str">
        <f t="shared" si="1"/>
        <v>ARBenton</v>
      </c>
      <c r="B96" t="s">
        <v>462</v>
      </c>
      <c r="C96" t="s">
        <v>2358</v>
      </c>
      <c r="D96" t="s">
        <v>354</v>
      </c>
      <c r="E96" t="s">
        <v>472</v>
      </c>
      <c r="F96" t="s">
        <v>57</v>
      </c>
      <c r="G96">
        <v>847.35699999999895</v>
      </c>
      <c r="H96">
        <v>36.338700000000003</v>
      </c>
      <c r="I96">
        <v>-94.256196427600003</v>
      </c>
      <c r="J96">
        <v>5007</v>
      </c>
    </row>
    <row r="97" spans="1:10" x14ac:dyDescent="0.25">
      <c r="A97" t="str">
        <f t="shared" si="1"/>
        <v>ARBradley</v>
      </c>
      <c r="B97" t="s">
        <v>462</v>
      </c>
      <c r="C97" t="s">
        <v>2358</v>
      </c>
      <c r="D97" t="s">
        <v>358</v>
      </c>
      <c r="E97" t="s">
        <v>473</v>
      </c>
      <c r="F97" t="s">
        <v>57</v>
      </c>
      <c r="G97">
        <v>649.23099999999897</v>
      </c>
      <c r="H97">
        <v>33.4664</v>
      </c>
      <c r="I97">
        <v>-92.162382631699998</v>
      </c>
      <c r="J97">
        <v>5011</v>
      </c>
    </row>
    <row r="98" spans="1:10" x14ac:dyDescent="0.25">
      <c r="A98" t="str">
        <f t="shared" si="1"/>
        <v>ARCalhoun</v>
      </c>
      <c r="B98" t="s">
        <v>462</v>
      </c>
      <c r="C98" t="s">
        <v>2358</v>
      </c>
      <c r="D98" t="s">
        <v>415</v>
      </c>
      <c r="E98" t="s">
        <v>259</v>
      </c>
      <c r="F98" t="s">
        <v>57</v>
      </c>
      <c r="G98">
        <v>628.58100000000002</v>
      </c>
      <c r="H98">
        <v>33.558</v>
      </c>
      <c r="I98">
        <v>-92.503044526400004</v>
      </c>
      <c r="J98">
        <v>5013</v>
      </c>
    </row>
    <row r="99" spans="1:10" x14ac:dyDescent="0.25">
      <c r="A99" t="str">
        <f t="shared" si="1"/>
        <v>ARChicot</v>
      </c>
      <c r="B99" t="s">
        <v>462</v>
      </c>
      <c r="C99" t="s">
        <v>2358</v>
      </c>
      <c r="D99" t="s">
        <v>418</v>
      </c>
      <c r="E99" t="s">
        <v>474</v>
      </c>
      <c r="F99" t="s">
        <v>57</v>
      </c>
      <c r="G99">
        <v>644.30399999999895</v>
      </c>
      <c r="H99">
        <v>33.267200000000003</v>
      </c>
      <c r="I99">
        <v>-91.293982536599998</v>
      </c>
      <c r="J99">
        <v>5017</v>
      </c>
    </row>
    <row r="100" spans="1:10" x14ac:dyDescent="0.25">
      <c r="A100" t="str">
        <f t="shared" si="1"/>
        <v>ARClark</v>
      </c>
      <c r="B100" t="s">
        <v>462</v>
      </c>
      <c r="C100" t="s">
        <v>2358</v>
      </c>
      <c r="D100" t="s">
        <v>419</v>
      </c>
      <c r="E100" t="s">
        <v>278</v>
      </c>
      <c r="F100" t="s">
        <v>57</v>
      </c>
      <c r="G100">
        <v>866.07399999999905</v>
      </c>
      <c r="H100">
        <v>34.051000000000002</v>
      </c>
      <c r="I100">
        <v>-93.176357122900001</v>
      </c>
      <c r="J100">
        <v>5019</v>
      </c>
    </row>
    <row r="101" spans="1:10" x14ac:dyDescent="0.25">
      <c r="A101" t="str">
        <f t="shared" si="1"/>
        <v>ARClay</v>
      </c>
      <c r="B101" t="s">
        <v>462</v>
      </c>
      <c r="C101" t="s">
        <v>2358</v>
      </c>
      <c r="D101" t="s">
        <v>421</v>
      </c>
      <c r="E101" t="s">
        <v>365</v>
      </c>
      <c r="F101" t="s">
        <v>57</v>
      </c>
      <c r="G101">
        <v>639.46500000000003</v>
      </c>
      <c r="H101">
        <v>36.368299999999998</v>
      </c>
      <c r="I101">
        <v>-90.417397496199996</v>
      </c>
      <c r="J101">
        <v>5021</v>
      </c>
    </row>
    <row r="102" spans="1:10" x14ac:dyDescent="0.25">
      <c r="A102" t="str">
        <f t="shared" si="1"/>
        <v>ARConway</v>
      </c>
      <c r="B102" t="s">
        <v>462</v>
      </c>
      <c r="C102" t="s">
        <v>2358</v>
      </c>
      <c r="D102" t="s">
        <v>321</v>
      </c>
      <c r="E102" t="s">
        <v>475</v>
      </c>
      <c r="F102" t="s">
        <v>57</v>
      </c>
      <c r="G102">
        <v>552.25</v>
      </c>
      <c r="H102">
        <v>35.2622</v>
      </c>
      <c r="I102">
        <v>-92.701304198800003</v>
      </c>
      <c r="J102">
        <v>5029</v>
      </c>
    </row>
    <row r="103" spans="1:10" x14ac:dyDescent="0.25">
      <c r="A103" t="str">
        <f t="shared" si="1"/>
        <v>ARCross</v>
      </c>
      <c r="B103" t="s">
        <v>462</v>
      </c>
      <c r="C103" t="s">
        <v>2358</v>
      </c>
      <c r="D103" t="s">
        <v>325</v>
      </c>
      <c r="E103" t="s">
        <v>476</v>
      </c>
      <c r="F103" t="s">
        <v>57</v>
      </c>
      <c r="G103">
        <v>616.38099999999895</v>
      </c>
      <c r="H103">
        <v>35.295699999999997</v>
      </c>
      <c r="I103">
        <v>-90.771224373500004</v>
      </c>
      <c r="J103">
        <v>5037</v>
      </c>
    </row>
    <row r="104" spans="1:10" x14ac:dyDescent="0.25">
      <c r="A104" t="str">
        <f t="shared" si="1"/>
        <v>ARDallas</v>
      </c>
      <c r="B104" t="s">
        <v>462</v>
      </c>
      <c r="C104" t="s">
        <v>2358</v>
      </c>
      <c r="D104" t="s">
        <v>327</v>
      </c>
      <c r="E104" t="s">
        <v>373</v>
      </c>
      <c r="F104" t="s">
        <v>57</v>
      </c>
      <c r="G104">
        <v>667.38599999999894</v>
      </c>
      <c r="H104">
        <v>33.969799999999999</v>
      </c>
      <c r="I104">
        <v>-92.654438259900004</v>
      </c>
      <c r="J104">
        <v>5039</v>
      </c>
    </row>
    <row r="105" spans="1:10" x14ac:dyDescent="0.25">
      <c r="A105" t="str">
        <f t="shared" si="1"/>
        <v>ARDesha</v>
      </c>
      <c r="B105" t="s">
        <v>462</v>
      </c>
      <c r="C105" t="s">
        <v>2358</v>
      </c>
      <c r="D105" t="s">
        <v>329</v>
      </c>
      <c r="E105" t="s">
        <v>477</v>
      </c>
      <c r="F105" t="s">
        <v>57</v>
      </c>
      <c r="G105">
        <v>768.15200000000004</v>
      </c>
      <c r="H105">
        <v>33.833300000000001</v>
      </c>
      <c r="I105">
        <v>-91.254002834199994</v>
      </c>
      <c r="J105">
        <v>5041</v>
      </c>
    </row>
    <row r="106" spans="1:10" x14ac:dyDescent="0.25">
      <c r="A106" t="str">
        <f t="shared" si="1"/>
        <v>ARFaulkner</v>
      </c>
      <c r="B106" t="s">
        <v>462</v>
      </c>
      <c r="C106" t="s">
        <v>2358</v>
      </c>
      <c r="D106" t="s">
        <v>331</v>
      </c>
      <c r="E106" t="s">
        <v>478</v>
      </c>
      <c r="F106" t="s">
        <v>57</v>
      </c>
      <c r="G106">
        <v>647.88400000000001</v>
      </c>
      <c r="H106">
        <v>35.146999999999998</v>
      </c>
      <c r="I106">
        <v>-92.3320495647</v>
      </c>
      <c r="J106">
        <v>5045</v>
      </c>
    </row>
    <row r="107" spans="1:10" x14ac:dyDescent="0.25">
      <c r="A107" t="str">
        <f t="shared" si="1"/>
        <v>ARHempstead</v>
      </c>
      <c r="B107" t="s">
        <v>462</v>
      </c>
      <c r="C107" t="s">
        <v>2358</v>
      </c>
      <c r="D107" t="s">
        <v>337</v>
      </c>
      <c r="E107" t="s">
        <v>479</v>
      </c>
      <c r="F107" t="s">
        <v>57</v>
      </c>
      <c r="G107">
        <v>727.51999999999896</v>
      </c>
      <c r="H107">
        <v>33.735300000000002</v>
      </c>
      <c r="I107">
        <v>-93.668469297000001</v>
      </c>
      <c r="J107">
        <v>5057</v>
      </c>
    </row>
    <row r="108" spans="1:10" x14ac:dyDescent="0.25">
      <c r="A108" t="str">
        <f t="shared" si="1"/>
        <v>ARHoward</v>
      </c>
      <c r="B108" t="s">
        <v>462</v>
      </c>
      <c r="C108" t="s">
        <v>2358</v>
      </c>
      <c r="D108" t="s">
        <v>339</v>
      </c>
      <c r="E108" t="s">
        <v>480</v>
      </c>
      <c r="F108" t="s">
        <v>57</v>
      </c>
      <c r="G108">
        <v>588.55399999999895</v>
      </c>
      <c r="H108">
        <v>34.088799999999999</v>
      </c>
      <c r="I108">
        <v>-93.993495960700002</v>
      </c>
      <c r="J108">
        <v>5061</v>
      </c>
    </row>
    <row r="109" spans="1:10" x14ac:dyDescent="0.25">
      <c r="A109" t="str">
        <f t="shared" si="1"/>
        <v>ARIndependence</v>
      </c>
      <c r="B109" t="s">
        <v>462</v>
      </c>
      <c r="C109" t="s">
        <v>2358</v>
      </c>
      <c r="D109" t="s">
        <v>380</v>
      </c>
      <c r="E109" t="s">
        <v>481</v>
      </c>
      <c r="F109" t="s">
        <v>57</v>
      </c>
      <c r="G109">
        <v>763.95299999999895</v>
      </c>
      <c r="H109">
        <v>35.741599999999998</v>
      </c>
      <c r="I109">
        <v>-91.569705310399996</v>
      </c>
      <c r="J109">
        <v>5063</v>
      </c>
    </row>
    <row r="110" spans="1:10" x14ac:dyDescent="0.25">
      <c r="A110" t="str">
        <f t="shared" si="1"/>
        <v>ARJackson</v>
      </c>
      <c r="B110" t="s">
        <v>462</v>
      </c>
      <c r="C110" t="s">
        <v>2358</v>
      </c>
      <c r="D110" t="s">
        <v>341</v>
      </c>
      <c r="E110" t="s">
        <v>232</v>
      </c>
      <c r="F110" t="s">
        <v>57</v>
      </c>
      <c r="G110">
        <v>633.93799999999896</v>
      </c>
      <c r="H110">
        <v>35.599200000000003</v>
      </c>
      <c r="I110">
        <v>-91.214551032599999</v>
      </c>
      <c r="J110">
        <v>5067</v>
      </c>
    </row>
    <row r="111" spans="1:10" x14ac:dyDescent="0.25">
      <c r="A111" t="str">
        <f t="shared" si="1"/>
        <v>ARJefferson</v>
      </c>
      <c r="B111" t="s">
        <v>462</v>
      </c>
      <c r="C111" t="s">
        <v>2358</v>
      </c>
      <c r="D111" t="s">
        <v>433</v>
      </c>
      <c r="E111" t="s">
        <v>210</v>
      </c>
      <c r="F111" t="s">
        <v>57</v>
      </c>
      <c r="G111">
        <v>870.74599999999896</v>
      </c>
      <c r="H111">
        <v>34.268799999999999</v>
      </c>
      <c r="I111">
        <v>-91.931516655799996</v>
      </c>
      <c r="J111">
        <v>5069</v>
      </c>
    </row>
    <row r="112" spans="1:10" x14ac:dyDescent="0.25">
      <c r="A112" t="str">
        <f t="shared" si="1"/>
        <v>ARLafayette</v>
      </c>
      <c r="B112" t="s">
        <v>462</v>
      </c>
      <c r="C112" t="s">
        <v>2358</v>
      </c>
      <c r="D112" t="s">
        <v>385</v>
      </c>
      <c r="E112" t="s">
        <v>482</v>
      </c>
      <c r="F112" t="s">
        <v>57</v>
      </c>
      <c r="G112">
        <v>528.26800000000003</v>
      </c>
      <c r="H112">
        <v>33.240900000000003</v>
      </c>
      <c r="I112">
        <v>-93.607051636799994</v>
      </c>
      <c r="J112">
        <v>5073</v>
      </c>
    </row>
    <row r="113" spans="1:10" x14ac:dyDescent="0.25">
      <c r="A113" t="str">
        <f t="shared" si="1"/>
        <v>ARLittle River</v>
      </c>
      <c r="B113" t="s">
        <v>462</v>
      </c>
      <c r="C113" t="s">
        <v>2358</v>
      </c>
      <c r="D113" t="s">
        <v>435</v>
      </c>
      <c r="E113" t="s">
        <v>483</v>
      </c>
      <c r="F113" t="s">
        <v>57</v>
      </c>
      <c r="G113">
        <v>532.25300000000004</v>
      </c>
      <c r="H113">
        <v>33.700499999999998</v>
      </c>
      <c r="I113">
        <v>-94.234325012599996</v>
      </c>
      <c r="J113">
        <v>5081</v>
      </c>
    </row>
    <row r="114" spans="1:10" x14ac:dyDescent="0.25">
      <c r="A114" t="str">
        <f t="shared" si="1"/>
        <v>ARLonoke</v>
      </c>
      <c r="B114" t="s">
        <v>462</v>
      </c>
      <c r="C114" t="s">
        <v>2358</v>
      </c>
      <c r="D114" t="s">
        <v>386</v>
      </c>
      <c r="E114" t="s">
        <v>484</v>
      </c>
      <c r="F114" t="s">
        <v>57</v>
      </c>
      <c r="G114">
        <v>770.72799999999904</v>
      </c>
      <c r="H114">
        <v>34.754300000000001</v>
      </c>
      <c r="I114">
        <v>-91.888669840000006</v>
      </c>
      <c r="J114">
        <v>5085</v>
      </c>
    </row>
    <row r="115" spans="1:10" x14ac:dyDescent="0.25">
      <c r="A115" t="str">
        <f t="shared" si="1"/>
        <v>ARMiller</v>
      </c>
      <c r="B115" t="s">
        <v>462</v>
      </c>
      <c r="C115" t="s">
        <v>2358</v>
      </c>
      <c r="D115" t="s">
        <v>392</v>
      </c>
      <c r="E115" t="s">
        <v>485</v>
      </c>
      <c r="F115" t="s">
        <v>57</v>
      </c>
      <c r="G115">
        <v>625.57799999999895</v>
      </c>
      <c r="H115">
        <v>33.312100000000001</v>
      </c>
      <c r="I115">
        <v>-93.891555212200004</v>
      </c>
      <c r="J115">
        <v>5091</v>
      </c>
    </row>
    <row r="116" spans="1:10" x14ac:dyDescent="0.25">
      <c r="A116" t="str">
        <f t="shared" si="1"/>
        <v>ARMississippi</v>
      </c>
      <c r="B116" t="s">
        <v>462</v>
      </c>
      <c r="C116" t="s">
        <v>2358</v>
      </c>
      <c r="D116" t="s">
        <v>438</v>
      </c>
      <c r="E116" t="s">
        <v>486</v>
      </c>
      <c r="F116" t="s">
        <v>57</v>
      </c>
      <c r="G116">
        <v>900.57399999999905</v>
      </c>
      <c r="H116">
        <v>35.763800000000003</v>
      </c>
      <c r="I116">
        <v>-90.054199358899993</v>
      </c>
      <c r="J116">
        <v>5093</v>
      </c>
    </row>
    <row r="117" spans="1:10" x14ac:dyDescent="0.25">
      <c r="A117" t="str">
        <f t="shared" si="1"/>
        <v>ARMonroe</v>
      </c>
      <c r="B117" t="s">
        <v>462</v>
      </c>
      <c r="C117" t="s">
        <v>2358</v>
      </c>
      <c r="D117" t="s">
        <v>394</v>
      </c>
      <c r="E117" t="s">
        <v>203</v>
      </c>
      <c r="F117" t="s">
        <v>57</v>
      </c>
      <c r="G117">
        <v>607.12199999999905</v>
      </c>
      <c r="H117">
        <v>34.677799999999998</v>
      </c>
      <c r="I117">
        <v>-91.203893312899993</v>
      </c>
      <c r="J117">
        <v>5095</v>
      </c>
    </row>
    <row r="118" spans="1:10" x14ac:dyDescent="0.25">
      <c r="A118" t="str">
        <f t="shared" si="1"/>
        <v>ARMontgomery</v>
      </c>
      <c r="B118" t="s">
        <v>462</v>
      </c>
      <c r="C118" t="s">
        <v>2358</v>
      </c>
      <c r="D118" t="s">
        <v>396</v>
      </c>
      <c r="E118" t="s">
        <v>432</v>
      </c>
      <c r="F118" t="s">
        <v>57</v>
      </c>
      <c r="G118">
        <v>779.88</v>
      </c>
      <c r="H118">
        <v>34.538800000000002</v>
      </c>
      <c r="I118">
        <v>-93.659540358000001</v>
      </c>
      <c r="J118">
        <v>5097</v>
      </c>
    </row>
    <row r="119" spans="1:10" x14ac:dyDescent="0.25">
      <c r="A119" t="str">
        <f t="shared" si="1"/>
        <v>ARNevada</v>
      </c>
      <c r="B119" t="s">
        <v>462</v>
      </c>
      <c r="C119" t="s">
        <v>2358</v>
      </c>
      <c r="D119" t="s">
        <v>397</v>
      </c>
      <c r="E119" t="s">
        <v>487</v>
      </c>
      <c r="F119" t="s">
        <v>57</v>
      </c>
      <c r="G119">
        <v>617.83699999999897</v>
      </c>
      <c r="H119">
        <v>33.664000000000001</v>
      </c>
      <c r="I119">
        <v>-93.307174928699993</v>
      </c>
      <c r="J119">
        <v>5099</v>
      </c>
    </row>
    <row r="120" spans="1:10" x14ac:dyDescent="0.25">
      <c r="A120" t="str">
        <f t="shared" si="1"/>
        <v>AROuachita</v>
      </c>
      <c r="B120" t="s">
        <v>462</v>
      </c>
      <c r="C120" t="s">
        <v>2358</v>
      </c>
      <c r="D120" t="s">
        <v>439</v>
      </c>
      <c r="E120" t="s">
        <v>488</v>
      </c>
      <c r="F120" t="s">
        <v>57</v>
      </c>
      <c r="G120">
        <v>732.78300000000002</v>
      </c>
      <c r="H120">
        <v>33.593400000000003</v>
      </c>
      <c r="I120">
        <v>-92.881937934700005</v>
      </c>
      <c r="J120">
        <v>5103</v>
      </c>
    </row>
    <row r="121" spans="1:10" x14ac:dyDescent="0.25">
      <c r="A121" t="str">
        <f t="shared" si="1"/>
        <v>ARPhillips</v>
      </c>
      <c r="B121" t="s">
        <v>462</v>
      </c>
      <c r="C121" t="s">
        <v>2358</v>
      </c>
      <c r="D121" t="s">
        <v>398</v>
      </c>
      <c r="E121" t="s">
        <v>489</v>
      </c>
      <c r="F121" t="s">
        <v>57</v>
      </c>
      <c r="G121">
        <v>695.66300000000001</v>
      </c>
      <c r="H121">
        <v>34.428199999999997</v>
      </c>
      <c r="I121">
        <v>-90.848024496700006</v>
      </c>
      <c r="J121">
        <v>5107</v>
      </c>
    </row>
    <row r="122" spans="1:10" x14ac:dyDescent="0.25">
      <c r="A122" t="str">
        <f t="shared" si="1"/>
        <v>ARPike</v>
      </c>
      <c r="B122" t="s">
        <v>462</v>
      </c>
      <c r="C122" t="s">
        <v>2358</v>
      </c>
      <c r="D122" t="s">
        <v>400</v>
      </c>
      <c r="E122" t="s">
        <v>401</v>
      </c>
      <c r="F122" t="s">
        <v>57</v>
      </c>
      <c r="G122">
        <v>600.61800000000005</v>
      </c>
      <c r="H122">
        <v>34.163499999999999</v>
      </c>
      <c r="I122">
        <v>-93.656333172900005</v>
      </c>
      <c r="J122">
        <v>5109</v>
      </c>
    </row>
    <row r="123" spans="1:10" x14ac:dyDescent="0.25">
      <c r="A123" t="str">
        <f t="shared" si="1"/>
        <v>ARPrairie</v>
      </c>
      <c r="B123" t="s">
        <v>462</v>
      </c>
      <c r="C123" t="s">
        <v>2358</v>
      </c>
      <c r="D123" t="s">
        <v>406</v>
      </c>
      <c r="E123" t="s">
        <v>490</v>
      </c>
      <c r="F123" t="s">
        <v>57</v>
      </c>
      <c r="G123">
        <v>647.95799999999895</v>
      </c>
      <c r="H123">
        <v>34.829799999999999</v>
      </c>
      <c r="I123">
        <v>-91.552788042900005</v>
      </c>
      <c r="J123">
        <v>5117</v>
      </c>
    </row>
    <row r="124" spans="1:10" x14ac:dyDescent="0.25">
      <c r="A124" t="str">
        <f t="shared" si="1"/>
        <v>ARRandolph</v>
      </c>
      <c r="B124" t="s">
        <v>462</v>
      </c>
      <c r="C124" t="s">
        <v>2358</v>
      </c>
      <c r="D124" t="s">
        <v>410</v>
      </c>
      <c r="E124" t="s">
        <v>444</v>
      </c>
      <c r="F124" t="s">
        <v>57</v>
      </c>
      <c r="G124">
        <v>652.19100000000003</v>
      </c>
      <c r="H124">
        <v>36.341500000000003</v>
      </c>
      <c r="I124">
        <v>-91.027722621300001</v>
      </c>
      <c r="J124">
        <v>5121</v>
      </c>
    </row>
    <row r="125" spans="1:10" x14ac:dyDescent="0.25">
      <c r="A125" t="str">
        <f t="shared" si="1"/>
        <v>ARSebastian</v>
      </c>
      <c r="B125" t="s">
        <v>462</v>
      </c>
      <c r="C125" t="s">
        <v>2358</v>
      </c>
      <c r="D125" t="s">
        <v>413</v>
      </c>
      <c r="E125" t="s">
        <v>491</v>
      </c>
      <c r="F125" t="s">
        <v>57</v>
      </c>
      <c r="G125">
        <v>531.91099999999904</v>
      </c>
      <c r="H125">
        <v>35.199199999999998</v>
      </c>
      <c r="I125">
        <v>-94.273917927400007</v>
      </c>
      <c r="J125">
        <v>5131</v>
      </c>
    </row>
    <row r="126" spans="1:10" x14ac:dyDescent="0.25">
      <c r="A126" t="str">
        <f t="shared" si="1"/>
        <v>ARSevier</v>
      </c>
      <c r="B126" t="s">
        <v>462</v>
      </c>
      <c r="C126" t="s">
        <v>2358</v>
      </c>
      <c r="D126" t="s">
        <v>429</v>
      </c>
      <c r="E126" t="s">
        <v>492</v>
      </c>
      <c r="F126" t="s">
        <v>57</v>
      </c>
      <c r="G126">
        <v>565.12599999999895</v>
      </c>
      <c r="H126">
        <v>33.997199999999999</v>
      </c>
      <c r="I126">
        <v>-94.241171694200006</v>
      </c>
      <c r="J126">
        <v>5133</v>
      </c>
    </row>
    <row r="127" spans="1:10" x14ac:dyDescent="0.25">
      <c r="A127" t="str">
        <f t="shared" si="1"/>
        <v>ARUnion</v>
      </c>
      <c r="B127" t="s">
        <v>462</v>
      </c>
      <c r="C127" t="s">
        <v>2358</v>
      </c>
      <c r="D127" t="s">
        <v>493</v>
      </c>
      <c r="E127" t="s">
        <v>494</v>
      </c>
      <c r="F127" t="s">
        <v>57</v>
      </c>
      <c r="G127">
        <v>1039.2139999999999</v>
      </c>
      <c r="H127">
        <v>33.171300000000002</v>
      </c>
      <c r="I127">
        <v>-92.597266466700006</v>
      </c>
      <c r="J127">
        <v>5139</v>
      </c>
    </row>
    <row r="128" spans="1:10" x14ac:dyDescent="0.25">
      <c r="A128" t="str">
        <f t="shared" si="1"/>
        <v>ARWhite</v>
      </c>
      <c r="B128" t="s">
        <v>462</v>
      </c>
      <c r="C128" t="s">
        <v>2358</v>
      </c>
      <c r="D128" t="s">
        <v>495</v>
      </c>
      <c r="E128" t="s">
        <v>496</v>
      </c>
      <c r="F128" t="s">
        <v>57</v>
      </c>
      <c r="G128">
        <v>1035.075</v>
      </c>
      <c r="H128">
        <v>35.256300000000003</v>
      </c>
      <c r="I128">
        <v>-91.745548248700004</v>
      </c>
      <c r="J128">
        <v>5145</v>
      </c>
    </row>
    <row r="129" spans="1:10" x14ac:dyDescent="0.25">
      <c r="A129" t="str">
        <f t="shared" si="1"/>
        <v>ARWoodruff</v>
      </c>
      <c r="B129" t="s">
        <v>462</v>
      </c>
      <c r="C129" t="s">
        <v>2358</v>
      </c>
      <c r="D129" t="s">
        <v>497</v>
      </c>
      <c r="E129" t="s">
        <v>498</v>
      </c>
      <c r="F129" t="s">
        <v>57</v>
      </c>
      <c r="G129">
        <v>586.79100000000005</v>
      </c>
      <c r="H129">
        <v>35.186300000000003</v>
      </c>
      <c r="I129">
        <v>-91.243057370900004</v>
      </c>
      <c r="J129">
        <v>5147</v>
      </c>
    </row>
    <row r="130" spans="1:10" x14ac:dyDescent="0.25">
      <c r="A130" t="str">
        <f t="shared" si="1"/>
        <v>ARBoone</v>
      </c>
      <c r="B130" t="s">
        <v>462</v>
      </c>
      <c r="C130" t="s">
        <v>2358</v>
      </c>
      <c r="D130" t="s">
        <v>356</v>
      </c>
      <c r="E130" t="s">
        <v>499</v>
      </c>
      <c r="F130" t="s">
        <v>57</v>
      </c>
      <c r="G130">
        <v>590.23099999999897</v>
      </c>
      <c r="H130">
        <v>36.308599999999998</v>
      </c>
      <c r="I130">
        <v>-93.091488746099998</v>
      </c>
      <c r="J130">
        <v>5009</v>
      </c>
    </row>
    <row r="131" spans="1:10" x14ac:dyDescent="0.25">
      <c r="A131" t="str">
        <f t="shared" ref="A131:A194" si="2">C131&amp;E131</f>
        <v>ARCarroll</v>
      </c>
      <c r="B131" t="s">
        <v>462</v>
      </c>
      <c r="C131" t="s">
        <v>2358</v>
      </c>
      <c r="D131" t="s">
        <v>417</v>
      </c>
      <c r="E131" t="s">
        <v>500</v>
      </c>
      <c r="F131" t="s">
        <v>57</v>
      </c>
      <c r="G131">
        <v>630.08699999999897</v>
      </c>
      <c r="H131">
        <v>36.341000000000001</v>
      </c>
      <c r="I131">
        <v>-93.538169717399995</v>
      </c>
      <c r="J131">
        <v>5015</v>
      </c>
    </row>
    <row r="132" spans="1:10" x14ac:dyDescent="0.25">
      <c r="A132" t="str">
        <f t="shared" si="2"/>
        <v>ARCleburne</v>
      </c>
      <c r="B132" t="s">
        <v>462</v>
      </c>
      <c r="C132" t="s">
        <v>2358</v>
      </c>
      <c r="D132" t="s">
        <v>360</v>
      </c>
      <c r="E132" t="s">
        <v>322</v>
      </c>
      <c r="F132" t="s">
        <v>57</v>
      </c>
      <c r="G132">
        <v>553.69200000000001</v>
      </c>
      <c r="H132">
        <v>35.5381</v>
      </c>
      <c r="I132">
        <v>-92.026729401099999</v>
      </c>
      <c r="J132">
        <v>5023</v>
      </c>
    </row>
    <row r="133" spans="1:10" x14ac:dyDescent="0.25">
      <c r="A133" t="str">
        <f t="shared" si="2"/>
        <v>ARCleveland</v>
      </c>
      <c r="B133" t="s">
        <v>462</v>
      </c>
      <c r="C133" t="s">
        <v>2358</v>
      </c>
      <c r="D133" t="s">
        <v>362</v>
      </c>
      <c r="E133" t="s">
        <v>501</v>
      </c>
      <c r="F133" t="s">
        <v>57</v>
      </c>
      <c r="G133">
        <v>597.78300000000002</v>
      </c>
      <c r="H133">
        <v>33.898400000000002</v>
      </c>
      <c r="I133">
        <v>-92.185177408399994</v>
      </c>
      <c r="J133">
        <v>5025</v>
      </c>
    </row>
    <row r="134" spans="1:10" x14ac:dyDescent="0.25">
      <c r="A134" t="str">
        <f t="shared" si="2"/>
        <v>ARColumbia</v>
      </c>
      <c r="B134" t="s">
        <v>462</v>
      </c>
      <c r="C134" t="s">
        <v>2358</v>
      </c>
      <c r="D134" t="s">
        <v>364</v>
      </c>
      <c r="E134" t="s">
        <v>277</v>
      </c>
      <c r="F134" t="s">
        <v>57</v>
      </c>
      <c r="G134">
        <v>766.053</v>
      </c>
      <c r="H134">
        <v>33.214300000000001</v>
      </c>
      <c r="I134">
        <v>-93.227316136599995</v>
      </c>
      <c r="J134">
        <v>5027</v>
      </c>
    </row>
    <row r="135" spans="1:10" x14ac:dyDescent="0.25">
      <c r="A135" t="str">
        <f t="shared" si="2"/>
        <v>ARCraighead</v>
      </c>
      <c r="B135" t="s">
        <v>462</v>
      </c>
      <c r="C135" t="s">
        <v>2358</v>
      </c>
      <c r="D135" t="s">
        <v>323</v>
      </c>
      <c r="E135" t="s">
        <v>502</v>
      </c>
      <c r="F135" t="s">
        <v>57</v>
      </c>
      <c r="G135">
        <v>707.20600000000002</v>
      </c>
      <c r="H135">
        <v>35.830800000000004</v>
      </c>
      <c r="I135">
        <v>-90.632845701700006</v>
      </c>
      <c r="J135">
        <v>5031</v>
      </c>
    </row>
    <row r="136" spans="1:10" x14ac:dyDescent="0.25">
      <c r="A136" t="str">
        <f t="shared" si="2"/>
        <v>ARCrawford</v>
      </c>
      <c r="B136" t="s">
        <v>462</v>
      </c>
      <c r="C136" t="s">
        <v>2358</v>
      </c>
      <c r="D136" t="s">
        <v>366</v>
      </c>
      <c r="E136" t="s">
        <v>503</v>
      </c>
      <c r="F136" t="s">
        <v>57</v>
      </c>
      <c r="G136">
        <v>593.09400000000005</v>
      </c>
      <c r="H136">
        <v>35.588799999999999</v>
      </c>
      <c r="I136">
        <v>-94.243078362000006</v>
      </c>
      <c r="J136">
        <v>5033</v>
      </c>
    </row>
    <row r="137" spans="1:10" x14ac:dyDescent="0.25">
      <c r="A137" t="str">
        <f t="shared" si="2"/>
        <v>ARCrittenden</v>
      </c>
      <c r="B137" t="s">
        <v>462</v>
      </c>
      <c r="C137" t="s">
        <v>2358</v>
      </c>
      <c r="D137" t="s">
        <v>368</v>
      </c>
      <c r="E137" t="s">
        <v>504</v>
      </c>
      <c r="F137" t="s">
        <v>57</v>
      </c>
      <c r="G137">
        <v>609.75999999999897</v>
      </c>
      <c r="H137">
        <v>35.207900000000002</v>
      </c>
      <c r="I137">
        <v>-90.308840119999999</v>
      </c>
      <c r="J137">
        <v>5035</v>
      </c>
    </row>
    <row r="138" spans="1:10" x14ac:dyDescent="0.25">
      <c r="A138" t="str">
        <f t="shared" si="2"/>
        <v>ARDrew</v>
      </c>
      <c r="B138" t="s">
        <v>462</v>
      </c>
      <c r="C138" t="s">
        <v>2358</v>
      </c>
      <c r="D138" t="s">
        <v>370</v>
      </c>
      <c r="E138" t="s">
        <v>505</v>
      </c>
      <c r="F138" t="s">
        <v>57</v>
      </c>
      <c r="G138">
        <v>828.35599999999897</v>
      </c>
      <c r="H138">
        <v>33.589399999999998</v>
      </c>
      <c r="I138">
        <v>-91.720007163899993</v>
      </c>
      <c r="J138">
        <v>5043</v>
      </c>
    </row>
    <row r="139" spans="1:10" x14ac:dyDescent="0.25">
      <c r="A139" t="str">
        <f t="shared" si="2"/>
        <v>ARFranklin</v>
      </c>
      <c r="B139" t="s">
        <v>462</v>
      </c>
      <c r="C139" t="s">
        <v>2358</v>
      </c>
      <c r="D139" t="s">
        <v>372</v>
      </c>
      <c r="E139" t="s">
        <v>379</v>
      </c>
      <c r="F139" t="s">
        <v>57</v>
      </c>
      <c r="G139">
        <v>608.85699999999895</v>
      </c>
      <c r="H139">
        <v>35.512300000000003</v>
      </c>
      <c r="I139">
        <v>-93.890630602399995</v>
      </c>
      <c r="J139">
        <v>5047</v>
      </c>
    </row>
    <row r="140" spans="1:10" x14ac:dyDescent="0.25">
      <c r="A140" t="str">
        <f t="shared" si="2"/>
        <v>ARWashington</v>
      </c>
      <c r="B140" t="s">
        <v>462</v>
      </c>
      <c r="C140" t="s">
        <v>2358</v>
      </c>
      <c r="D140" t="s">
        <v>506</v>
      </c>
      <c r="E140" t="s">
        <v>226</v>
      </c>
      <c r="F140" t="s">
        <v>57</v>
      </c>
      <c r="G140">
        <v>941.96600000000001</v>
      </c>
      <c r="H140">
        <v>35.979100000000003</v>
      </c>
      <c r="I140">
        <v>-94.215580307400003</v>
      </c>
      <c r="J140">
        <v>5143</v>
      </c>
    </row>
    <row r="141" spans="1:10" x14ac:dyDescent="0.25">
      <c r="A141" t="str">
        <f t="shared" si="2"/>
        <v>ARYell</v>
      </c>
      <c r="B141" t="s">
        <v>462</v>
      </c>
      <c r="C141" t="s">
        <v>2358</v>
      </c>
      <c r="D141" t="s">
        <v>507</v>
      </c>
      <c r="E141" t="s">
        <v>508</v>
      </c>
      <c r="F141" t="s">
        <v>57</v>
      </c>
      <c r="G141">
        <v>929.98400000000004</v>
      </c>
      <c r="H141">
        <v>35.002600000000001</v>
      </c>
      <c r="I141">
        <v>-93.411249928100005</v>
      </c>
      <c r="J141">
        <v>5149</v>
      </c>
    </row>
    <row r="142" spans="1:10" x14ac:dyDescent="0.25">
      <c r="A142" t="str">
        <f t="shared" si="2"/>
        <v>ARLincoln</v>
      </c>
      <c r="B142" t="s">
        <v>462</v>
      </c>
      <c r="C142" t="s">
        <v>2358</v>
      </c>
      <c r="D142" t="s">
        <v>347</v>
      </c>
      <c r="E142" t="s">
        <v>245</v>
      </c>
      <c r="F142" t="s">
        <v>57</v>
      </c>
      <c r="G142">
        <v>561.51700000000005</v>
      </c>
      <c r="H142">
        <v>33.9574</v>
      </c>
      <c r="I142">
        <v>-91.733325782500003</v>
      </c>
      <c r="J142">
        <v>5079</v>
      </c>
    </row>
    <row r="143" spans="1:10" x14ac:dyDescent="0.25">
      <c r="A143" t="str">
        <f t="shared" si="2"/>
        <v>ARLogan</v>
      </c>
      <c r="B143" t="s">
        <v>462</v>
      </c>
      <c r="C143" t="s">
        <v>2358</v>
      </c>
      <c r="D143" t="s">
        <v>436</v>
      </c>
      <c r="E143" t="s">
        <v>509</v>
      </c>
      <c r="F143" t="s">
        <v>57</v>
      </c>
      <c r="G143">
        <v>708.125</v>
      </c>
      <c r="H143">
        <v>35.215299999999999</v>
      </c>
      <c r="I143">
        <v>-93.716364432099994</v>
      </c>
      <c r="J143">
        <v>5083</v>
      </c>
    </row>
    <row r="144" spans="1:10" x14ac:dyDescent="0.25">
      <c r="A144" t="str">
        <f t="shared" si="2"/>
        <v>ARMadison</v>
      </c>
      <c r="B144" t="s">
        <v>462</v>
      </c>
      <c r="C144" t="s">
        <v>2358</v>
      </c>
      <c r="D144" t="s">
        <v>388</v>
      </c>
      <c r="E144" t="s">
        <v>391</v>
      </c>
      <c r="F144" t="s">
        <v>57</v>
      </c>
      <c r="G144">
        <v>834.255</v>
      </c>
      <c r="H144">
        <v>36.011000000000003</v>
      </c>
      <c r="I144">
        <v>-93.724561598700006</v>
      </c>
      <c r="J144">
        <v>5087</v>
      </c>
    </row>
    <row r="145" spans="1:10" x14ac:dyDescent="0.25">
      <c r="A145" t="str">
        <f t="shared" si="2"/>
        <v>ARMarion</v>
      </c>
      <c r="B145" t="s">
        <v>462</v>
      </c>
      <c r="C145" t="s">
        <v>2358</v>
      </c>
      <c r="D145" t="s">
        <v>390</v>
      </c>
      <c r="E145" t="s">
        <v>256</v>
      </c>
      <c r="F145" t="s">
        <v>57</v>
      </c>
      <c r="G145">
        <v>597.00900000000001</v>
      </c>
      <c r="H145">
        <v>36.2684</v>
      </c>
      <c r="I145">
        <v>-92.684215032799997</v>
      </c>
      <c r="J145">
        <v>5089</v>
      </c>
    </row>
    <row r="146" spans="1:10" x14ac:dyDescent="0.25">
      <c r="A146" t="str">
        <f t="shared" si="2"/>
        <v>ARNewton</v>
      </c>
      <c r="B146" t="s">
        <v>462</v>
      </c>
      <c r="C146" t="s">
        <v>2358</v>
      </c>
      <c r="D146" t="s">
        <v>431</v>
      </c>
      <c r="E146" t="s">
        <v>510</v>
      </c>
      <c r="F146" t="s">
        <v>57</v>
      </c>
      <c r="G146">
        <v>820.89599999999905</v>
      </c>
      <c r="H146">
        <v>35.92</v>
      </c>
      <c r="I146">
        <v>-93.217881713500006</v>
      </c>
      <c r="J146">
        <v>5101</v>
      </c>
    </row>
    <row r="147" spans="1:10" x14ac:dyDescent="0.25">
      <c r="A147" t="str">
        <f t="shared" si="2"/>
        <v>ARPerry</v>
      </c>
      <c r="B147" t="s">
        <v>462</v>
      </c>
      <c r="C147" t="s">
        <v>2358</v>
      </c>
      <c r="D147" t="s">
        <v>441</v>
      </c>
      <c r="E147" t="s">
        <v>442</v>
      </c>
      <c r="F147" t="s">
        <v>57</v>
      </c>
      <c r="G147">
        <v>551.40200000000004</v>
      </c>
      <c r="H147">
        <v>34.947400000000002</v>
      </c>
      <c r="I147">
        <v>-92.931452911899996</v>
      </c>
      <c r="J147">
        <v>5105</v>
      </c>
    </row>
    <row r="148" spans="1:10" x14ac:dyDescent="0.25">
      <c r="A148" t="str">
        <f t="shared" si="2"/>
        <v>ARPoinsett</v>
      </c>
      <c r="B148" t="s">
        <v>462</v>
      </c>
      <c r="C148" t="s">
        <v>2358</v>
      </c>
      <c r="D148" t="s">
        <v>443</v>
      </c>
      <c r="E148" t="s">
        <v>511</v>
      </c>
      <c r="F148" t="s">
        <v>57</v>
      </c>
      <c r="G148">
        <v>758.38900000000001</v>
      </c>
      <c r="H148">
        <v>35.573999999999998</v>
      </c>
      <c r="I148">
        <v>-90.6629721125</v>
      </c>
      <c r="J148">
        <v>5111</v>
      </c>
    </row>
    <row r="149" spans="1:10" x14ac:dyDescent="0.25">
      <c r="A149" t="str">
        <f t="shared" si="2"/>
        <v>ARPolk</v>
      </c>
      <c r="B149" t="s">
        <v>462</v>
      </c>
      <c r="C149" t="s">
        <v>2358</v>
      </c>
      <c r="D149" t="s">
        <v>402</v>
      </c>
      <c r="E149" t="s">
        <v>512</v>
      </c>
      <c r="F149" t="s">
        <v>57</v>
      </c>
      <c r="G149">
        <v>857.67899999999895</v>
      </c>
      <c r="H149">
        <v>34.485900000000001</v>
      </c>
      <c r="I149">
        <v>-94.228078749900007</v>
      </c>
      <c r="J149">
        <v>5113</v>
      </c>
    </row>
    <row r="150" spans="1:10" x14ac:dyDescent="0.25">
      <c r="A150" t="str">
        <f t="shared" si="2"/>
        <v>ARPope</v>
      </c>
      <c r="B150" t="s">
        <v>462</v>
      </c>
      <c r="C150" t="s">
        <v>2358</v>
      </c>
      <c r="D150" t="s">
        <v>404</v>
      </c>
      <c r="E150" t="s">
        <v>513</v>
      </c>
      <c r="F150" t="s">
        <v>57</v>
      </c>
      <c r="G150">
        <v>812.548</v>
      </c>
      <c r="H150">
        <v>35.447600000000001</v>
      </c>
      <c r="I150">
        <v>-93.034158033200001</v>
      </c>
      <c r="J150">
        <v>5115</v>
      </c>
    </row>
    <row r="151" spans="1:10" x14ac:dyDescent="0.25">
      <c r="A151" t="str">
        <f t="shared" si="2"/>
        <v>ARPulaski</v>
      </c>
      <c r="B151" t="s">
        <v>462</v>
      </c>
      <c r="C151" t="s">
        <v>2358</v>
      </c>
      <c r="D151" t="s">
        <v>408</v>
      </c>
      <c r="E151" t="s">
        <v>514</v>
      </c>
      <c r="F151" t="s">
        <v>57</v>
      </c>
      <c r="G151">
        <v>759.76300000000003</v>
      </c>
      <c r="H151">
        <v>34.7699</v>
      </c>
      <c r="I151">
        <v>-92.311787196699996</v>
      </c>
      <c r="J151">
        <v>5119</v>
      </c>
    </row>
    <row r="152" spans="1:10" x14ac:dyDescent="0.25">
      <c r="A152" t="str">
        <f t="shared" si="2"/>
        <v>ARSt. Francis</v>
      </c>
      <c r="B152" t="s">
        <v>462</v>
      </c>
      <c r="C152" t="s">
        <v>2358</v>
      </c>
      <c r="D152" t="s">
        <v>423</v>
      </c>
      <c r="E152" t="s">
        <v>515</v>
      </c>
      <c r="F152" t="s">
        <v>57</v>
      </c>
      <c r="G152">
        <v>634.77099999999905</v>
      </c>
      <c r="H152">
        <v>35.021999999999998</v>
      </c>
      <c r="I152">
        <v>-90.747778732499995</v>
      </c>
      <c r="J152">
        <v>5123</v>
      </c>
    </row>
    <row r="153" spans="1:10" x14ac:dyDescent="0.25">
      <c r="A153" t="str">
        <f t="shared" si="2"/>
        <v>ARSaline</v>
      </c>
      <c r="B153" t="s">
        <v>462</v>
      </c>
      <c r="C153" t="s">
        <v>2358</v>
      </c>
      <c r="D153" t="s">
        <v>425</v>
      </c>
      <c r="E153" t="s">
        <v>516</v>
      </c>
      <c r="F153" t="s">
        <v>57</v>
      </c>
      <c r="G153">
        <v>723.60400000000004</v>
      </c>
      <c r="H153">
        <v>34.646599999999999</v>
      </c>
      <c r="I153">
        <v>-92.676523605599996</v>
      </c>
      <c r="J153">
        <v>5125</v>
      </c>
    </row>
    <row r="154" spans="1:10" x14ac:dyDescent="0.25">
      <c r="A154" t="str">
        <f t="shared" si="2"/>
        <v>ARScott</v>
      </c>
      <c r="B154" t="s">
        <v>462</v>
      </c>
      <c r="C154" t="s">
        <v>2358</v>
      </c>
      <c r="D154" t="s">
        <v>427</v>
      </c>
      <c r="E154" t="s">
        <v>517</v>
      </c>
      <c r="F154" t="s">
        <v>57</v>
      </c>
      <c r="G154">
        <v>892.32</v>
      </c>
      <c r="H154">
        <v>34.860799999999998</v>
      </c>
      <c r="I154">
        <v>-94.063244924900005</v>
      </c>
      <c r="J154">
        <v>5127</v>
      </c>
    </row>
    <row r="155" spans="1:10" x14ac:dyDescent="0.25">
      <c r="A155" t="str">
        <f t="shared" si="2"/>
        <v>ARSearcy</v>
      </c>
      <c r="B155" t="s">
        <v>462</v>
      </c>
      <c r="C155" t="s">
        <v>2358</v>
      </c>
      <c r="D155" t="s">
        <v>412</v>
      </c>
      <c r="E155" t="s">
        <v>518</v>
      </c>
      <c r="F155" t="s">
        <v>57</v>
      </c>
      <c r="G155">
        <v>666.09500000000003</v>
      </c>
      <c r="H155">
        <v>35.910899999999998</v>
      </c>
      <c r="I155">
        <v>-92.699506306700002</v>
      </c>
      <c r="J155">
        <v>5129</v>
      </c>
    </row>
    <row r="156" spans="1:10" x14ac:dyDescent="0.25">
      <c r="A156" t="str">
        <f t="shared" si="2"/>
        <v>ARSharp</v>
      </c>
      <c r="B156" t="s">
        <v>462</v>
      </c>
      <c r="C156" t="s">
        <v>2358</v>
      </c>
      <c r="D156" t="s">
        <v>519</v>
      </c>
      <c r="E156" t="s">
        <v>520</v>
      </c>
      <c r="F156" t="s">
        <v>57</v>
      </c>
      <c r="G156">
        <v>604.43899999999906</v>
      </c>
      <c r="H156">
        <v>36.161099999999998</v>
      </c>
      <c r="I156">
        <v>-91.479868369000002</v>
      </c>
      <c r="J156">
        <v>5135</v>
      </c>
    </row>
    <row r="157" spans="1:10" x14ac:dyDescent="0.25">
      <c r="A157" t="str">
        <f t="shared" si="2"/>
        <v>ARStone</v>
      </c>
      <c r="B157" t="s">
        <v>462</v>
      </c>
      <c r="C157" t="s">
        <v>2358</v>
      </c>
      <c r="D157" t="s">
        <v>521</v>
      </c>
      <c r="E157" t="s">
        <v>522</v>
      </c>
      <c r="F157" t="s">
        <v>57</v>
      </c>
      <c r="G157">
        <v>606.40499999999895</v>
      </c>
      <c r="H157">
        <v>35.859900000000003</v>
      </c>
      <c r="I157">
        <v>-92.156700591299995</v>
      </c>
      <c r="J157">
        <v>5137</v>
      </c>
    </row>
    <row r="158" spans="1:10" x14ac:dyDescent="0.25">
      <c r="A158" t="str">
        <f t="shared" si="2"/>
        <v>ARVan Buren</v>
      </c>
      <c r="B158" t="s">
        <v>462</v>
      </c>
      <c r="C158" t="s">
        <v>2358</v>
      </c>
      <c r="D158" t="s">
        <v>523</v>
      </c>
      <c r="E158" t="s">
        <v>524</v>
      </c>
      <c r="F158" t="s">
        <v>57</v>
      </c>
      <c r="G158">
        <v>708.14300000000003</v>
      </c>
      <c r="H158">
        <v>35.580599999999997</v>
      </c>
      <c r="I158">
        <v>-92.515699678900006</v>
      </c>
      <c r="J158">
        <v>5141</v>
      </c>
    </row>
    <row r="159" spans="1:10" x14ac:dyDescent="0.25">
      <c r="A159" t="str">
        <f t="shared" si="2"/>
        <v>CALassen</v>
      </c>
      <c r="B159" t="s">
        <v>525</v>
      </c>
      <c r="C159" t="s">
        <v>129</v>
      </c>
      <c r="D159" t="s">
        <v>368</v>
      </c>
      <c r="E159" t="s">
        <v>526</v>
      </c>
      <c r="F159" t="s">
        <v>57</v>
      </c>
      <c r="G159">
        <v>4541.1840000000002</v>
      </c>
      <c r="H159">
        <v>40.6736</v>
      </c>
      <c r="I159">
        <v>-120.594297837</v>
      </c>
      <c r="J159">
        <v>6035</v>
      </c>
    </row>
    <row r="160" spans="1:10" x14ac:dyDescent="0.25">
      <c r="A160" t="str">
        <f t="shared" si="2"/>
        <v>CAModoc</v>
      </c>
      <c r="B160" t="s">
        <v>525</v>
      </c>
      <c r="C160" t="s">
        <v>129</v>
      </c>
      <c r="D160" t="s">
        <v>333</v>
      </c>
      <c r="E160" t="s">
        <v>527</v>
      </c>
      <c r="F160" t="s">
        <v>57</v>
      </c>
      <c r="G160">
        <v>3917.77</v>
      </c>
      <c r="H160">
        <v>41.589799999999997</v>
      </c>
      <c r="I160">
        <v>-120.724951104</v>
      </c>
      <c r="J160">
        <v>6049</v>
      </c>
    </row>
    <row r="161" spans="1:10" x14ac:dyDescent="0.25">
      <c r="A161" t="str">
        <f t="shared" si="2"/>
        <v>CASan Francisco</v>
      </c>
      <c r="B161" t="s">
        <v>525</v>
      </c>
      <c r="C161" t="s">
        <v>129</v>
      </c>
      <c r="D161" t="s">
        <v>343</v>
      </c>
      <c r="E161" t="s">
        <v>528</v>
      </c>
      <c r="F161" t="s">
        <v>57</v>
      </c>
      <c r="G161">
        <v>46.872999999999898</v>
      </c>
      <c r="H161">
        <v>37.755800000000001</v>
      </c>
      <c r="I161">
        <v>-122.448817238</v>
      </c>
      <c r="J161">
        <v>6075</v>
      </c>
    </row>
    <row r="162" spans="1:10" x14ac:dyDescent="0.25">
      <c r="A162" t="str">
        <f t="shared" si="2"/>
        <v>CASanta Barbara</v>
      </c>
      <c r="B162" t="s">
        <v>525</v>
      </c>
      <c r="C162" t="s">
        <v>129</v>
      </c>
      <c r="D162" t="s">
        <v>436</v>
      </c>
      <c r="E162" t="s">
        <v>291</v>
      </c>
      <c r="F162" t="s">
        <v>57</v>
      </c>
      <c r="G162">
        <v>2735.085</v>
      </c>
      <c r="H162">
        <v>34.673000000000002</v>
      </c>
      <c r="I162">
        <v>-120.01642844</v>
      </c>
      <c r="J162">
        <v>6083</v>
      </c>
    </row>
    <row r="163" spans="1:10" x14ac:dyDescent="0.25">
      <c r="A163" t="str">
        <f t="shared" si="2"/>
        <v>CASierra</v>
      </c>
      <c r="B163" t="s">
        <v>525</v>
      </c>
      <c r="C163" t="s">
        <v>129</v>
      </c>
      <c r="D163" t="s">
        <v>392</v>
      </c>
      <c r="E163" t="s">
        <v>529</v>
      </c>
      <c r="F163" t="s">
        <v>57</v>
      </c>
      <c r="G163">
        <v>953.21400000000006</v>
      </c>
      <c r="H163">
        <v>39.580300000000001</v>
      </c>
      <c r="I163">
        <v>-120.515992513</v>
      </c>
      <c r="J163">
        <v>6091</v>
      </c>
    </row>
    <row r="164" spans="1:10" x14ac:dyDescent="0.25">
      <c r="A164" t="str">
        <f t="shared" si="2"/>
        <v>CASolano</v>
      </c>
      <c r="B164" t="s">
        <v>525</v>
      </c>
      <c r="C164" t="s">
        <v>129</v>
      </c>
      <c r="D164" t="s">
        <v>394</v>
      </c>
      <c r="E164" t="s">
        <v>307</v>
      </c>
      <c r="F164" t="s">
        <v>57</v>
      </c>
      <c r="G164">
        <v>821.76499999999896</v>
      </c>
      <c r="H164">
        <v>38.270400000000002</v>
      </c>
      <c r="I164">
        <v>-121.93175975</v>
      </c>
      <c r="J164">
        <v>6095</v>
      </c>
    </row>
    <row r="165" spans="1:10" x14ac:dyDescent="0.25">
      <c r="A165" t="str">
        <f t="shared" si="2"/>
        <v>CASutter</v>
      </c>
      <c r="B165" t="s">
        <v>525</v>
      </c>
      <c r="C165" t="s">
        <v>129</v>
      </c>
      <c r="D165" t="s">
        <v>431</v>
      </c>
      <c r="E165" t="s">
        <v>530</v>
      </c>
      <c r="F165" t="s">
        <v>57</v>
      </c>
      <c r="G165">
        <v>602.40999999999894</v>
      </c>
      <c r="H165">
        <v>39.034500000000001</v>
      </c>
      <c r="I165">
        <v>-121.694840382</v>
      </c>
      <c r="J165">
        <v>6101</v>
      </c>
    </row>
    <row r="166" spans="1:10" x14ac:dyDescent="0.25">
      <c r="A166" t="str">
        <f t="shared" si="2"/>
        <v>CATrinity</v>
      </c>
      <c r="B166" t="s">
        <v>525</v>
      </c>
      <c r="C166" t="s">
        <v>129</v>
      </c>
      <c r="D166" t="s">
        <v>441</v>
      </c>
      <c r="E166" t="s">
        <v>531</v>
      </c>
      <c r="F166" t="s">
        <v>57</v>
      </c>
      <c r="G166">
        <v>3179.2539999999999</v>
      </c>
      <c r="H166">
        <v>40.650700000000001</v>
      </c>
      <c r="I166">
        <v>-123.11262599</v>
      </c>
      <c r="J166">
        <v>6105</v>
      </c>
    </row>
    <row r="167" spans="1:10" x14ac:dyDescent="0.25">
      <c r="A167" t="str">
        <f t="shared" si="2"/>
        <v>CAVentura</v>
      </c>
      <c r="B167" t="s">
        <v>525</v>
      </c>
      <c r="C167" t="s">
        <v>129</v>
      </c>
      <c r="D167" t="s">
        <v>443</v>
      </c>
      <c r="E167" t="s">
        <v>532</v>
      </c>
      <c r="F167" t="s">
        <v>57</v>
      </c>
      <c r="G167">
        <v>1843.133</v>
      </c>
      <c r="H167">
        <v>34.456400000000002</v>
      </c>
      <c r="I167">
        <v>-119.08370127400001</v>
      </c>
      <c r="J167">
        <v>6111</v>
      </c>
    </row>
    <row r="168" spans="1:10" x14ac:dyDescent="0.25">
      <c r="A168" t="str">
        <f t="shared" si="2"/>
        <v>CAYuba</v>
      </c>
      <c r="B168" t="s">
        <v>525</v>
      </c>
      <c r="C168" t="s">
        <v>129</v>
      </c>
      <c r="D168" t="s">
        <v>404</v>
      </c>
      <c r="E168" t="s">
        <v>533</v>
      </c>
      <c r="F168" t="s">
        <v>57</v>
      </c>
      <c r="G168">
        <v>631.83900000000006</v>
      </c>
      <c r="H168">
        <v>39.269100000000002</v>
      </c>
      <c r="I168">
        <v>-121.35125008999999</v>
      </c>
      <c r="J168">
        <v>6115</v>
      </c>
    </row>
    <row r="169" spans="1:10" x14ac:dyDescent="0.25">
      <c r="A169" t="str">
        <f t="shared" si="2"/>
        <v>CALake</v>
      </c>
      <c r="B169" t="s">
        <v>525</v>
      </c>
      <c r="C169" t="s">
        <v>129</v>
      </c>
      <c r="D169" t="s">
        <v>366</v>
      </c>
      <c r="E169" t="s">
        <v>534</v>
      </c>
      <c r="F169" t="s">
        <v>57</v>
      </c>
      <c r="G169">
        <v>1256.4639999999999</v>
      </c>
      <c r="H169">
        <v>39.099600000000002</v>
      </c>
      <c r="I169">
        <v>-122.75318099</v>
      </c>
      <c r="J169">
        <v>6033</v>
      </c>
    </row>
    <row r="170" spans="1:10" x14ac:dyDescent="0.25">
      <c r="A170" t="str">
        <f t="shared" si="2"/>
        <v>CASan Bernardino</v>
      </c>
      <c r="B170" t="s">
        <v>525</v>
      </c>
      <c r="C170" t="s">
        <v>129</v>
      </c>
      <c r="D170" t="s">
        <v>384</v>
      </c>
      <c r="E170" t="s">
        <v>535</v>
      </c>
      <c r="F170" t="s">
        <v>57</v>
      </c>
      <c r="G170">
        <v>20056.937999999998</v>
      </c>
      <c r="H170">
        <v>34.8414</v>
      </c>
      <c r="I170">
        <v>-116.178410423</v>
      </c>
      <c r="J170">
        <v>6071</v>
      </c>
    </row>
    <row r="171" spans="1:10" x14ac:dyDescent="0.25">
      <c r="A171" t="str">
        <f t="shared" si="2"/>
        <v>CASanta Cruz</v>
      </c>
      <c r="B171" t="s">
        <v>525</v>
      </c>
      <c r="C171" t="s">
        <v>129</v>
      </c>
      <c r="D171" t="s">
        <v>388</v>
      </c>
      <c r="E171" t="s">
        <v>459</v>
      </c>
      <c r="F171" t="s">
        <v>57</v>
      </c>
      <c r="G171">
        <v>445.17</v>
      </c>
      <c r="H171">
        <v>37.056199999999997</v>
      </c>
      <c r="I171">
        <v>-122.0017701</v>
      </c>
      <c r="J171">
        <v>6087</v>
      </c>
    </row>
    <row r="172" spans="1:10" x14ac:dyDescent="0.25">
      <c r="A172" t="str">
        <f t="shared" si="2"/>
        <v>CAAlameda</v>
      </c>
      <c r="B172" t="s">
        <v>525</v>
      </c>
      <c r="C172" t="s">
        <v>129</v>
      </c>
      <c r="D172" t="s">
        <v>349</v>
      </c>
      <c r="E172" t="s">
        <v>285</v>
      </c>
      <c r="F172" t="s">
        <v>57</v>
      </c>
      <c r="G172">
        <v>739.01700000000005</v>
      </c>
      <c r="H172">
        <v>37.6462</v>
      </c>
      <c r="I172">
        <v>-121.890442335</v>
      </c>
      <c r="J172">
        <v>6001</v>
      </c>
    </row>
    <row r="173" spans="1:10" x14ac:dyDescent="0.25">
      <c r="A173" t="str">
        <f t="shared" si="2"/>
        <v>CAAlpine</v>
      </c>
      <c r="B173" t="s">
        <v>525</v>
      </c>
      <c r="C173" t="s">
        <v>129</v>
      </c>
      <c r="D173" t="s">
        <v>351</v>
      </c>
      <c r="E173" t="s">
        <v>536</v>
      </c>
      <c r="F173" t="s">
        <v>57</v>
      </c>
      <c r="G173">
        <v>738.33199999999897</v>
      </c>
      <c r="H173">
        <v>38.597200000000001</v>
      </c>
      <c r="I173">
        <v>-119.820673881</v>
      </c>
      <c r="J173">
        <v>6003</v>
      </c>
    </row>
    <row r="174" spans="1:10" x14ac:dyDescent="0.25">
      <c r="A174" t="str">
        <f t="shared" si="2"/>
        <v>CAAmador</v>
      </c>
      <c r="B174" t="s">
        <v>525</v>
      </c>
      <c r="C174" t="s">
        <v>129</v>
      </c>
      <c r="D174" t="s">
        <v>352</v>
      </c>
      <c r="E174" t="s">
        <v>537</v>
      </c>
      <c r="F174" t="s">
        <v>57</v>
      </c>
      <c r="G174">
        <v>594.58299999999895</v>
      </c>
      <c r="H174">
        <v>38.446399999999997</v>
      </c>
      <c r="I174">
        <v>-120.651096626</v>
      </c>
      <c r="J174">
        <v>6005</v>
      </c>
    </row>
    <row r="175" spans="1:10" x14ac:dyDescent="0.25">
      <c r="A175" t="str">
        <f t="shared" si="2"/>
        <v>CAButte</v>
      </c>
      <c r="B175" t="s">
        <v>525</v>
      </c>
      <c r="C175" t="s">
        <v>129</v>
      </c>
      <c r="D175" t="s">
        <v>354</v>
      </c>
      <c r="E175" t="s">
        <v>538</v>
      </c>
      <c r="F175" t="s">
        <v>57</v>
      </c>
      <c r="G175">
        <v>1636.4639999999999</v>
      </c>
      <c r="H175">
        <v>39.666899999999998</v>
      </c>
      <c r="I175">
        <v>-121.60067928799999</v>
      </c>
      <c r="J175">
        <v>6007</v>
      </c>
    </row>
    <row r="176" spans="1:10" x14ac:dyDescent="0.25">
      <c r="A176" t="str">
        <f t="shared" si="2"/>
        <v>CACalaveras</v>
      </c>
      <c r="B176" t="s">
        <v>525</v>
      </c>
      <c r="C176" t="s">
        <v>129</v>
      </c>
      <c r="D176" t="s">
        <v>356</v>
      </c>
      <c r="E176" t="s">
        <v>539</v>
      </c>
      <c r="F176" t="s">
        <v>57</v>
      </c>
      <c r="G176">
        <v>1020.0119999999999</v>
      </c>
      <c r="H176">
        <v>38.204599999999999</v>
      </c>
      <c r="I176">
        <v>-120.55412481400001</v>
      </c>
      <c r="J176">
        <v>6009</v>
      </c>
    </row>
    <row r="177" spans="1:10" x14ac:dyDescent="0.25">
      <c r="A177" t="str">
        <f t="shared" si="2"/>
        <v>CAColusa</v>
      </c>
      <c r="B177" t="s">
        <v>525</v>
      </c>
      <c r="C177" t="s">
        <v>129</v>
      </c>
      <c r="D177" t="s">
        <v>358</v>
      </c>
      <c r="E177" t="s">
        <v>540</v>
      </c>
      <c r="F177" t="s">
        <v>57</v>
      </c>
      <c r="G177">
        <v>1150.731</v>
      </c>
      <c r="H177">
        <v>39.177500000000002</v>
      </c>
      <c r="I177">
        <v>-122.236967104</v>
      </c>
      <c r="J177">
        <v>6011</v>
      </c>
    </row>
    <row r="178" spans="1:10" x14ac:dyDescent="0.25">
      <c r="A178" t="str">
        <f t="shared" si="2"/>
        <v>CAContra Costa</v>
      </c>
      <c r="B178" t="s">
        <v>525</v>
      </c>
      <c r="C178" t="s">
        <v>129</v>
      </c>
      <c r="D178" t="s">
        <v>415</v>
      </c>
      <c r="E178" t="s">
        <v>541</v>
      </c>
      <c r="F178" t="s">
        <v>57</v>
      </c>
      <c r="G178">
        <v>715.93700000000001</v>
      </c>
      <c r="H178">
        <v>37.9191</v>
      </c>
      <c r="I178">
        <v>-121.927841693</v>
      </c>
      <c r="J178">
        <v>6013</v>
      </c>
    </row>
    <row r="179" spans="1:10" x14ac:dyDescent="0.25">
      <c r="A179" t="str">
        <f t="shared" si="2"/>
        <v>CADel Norte</v>
      </c>
      <c r="B179" t="s">
        <v>525</v>
      </c>
      <c r="C179" t="s">
        <v>129</v>
      </c>
      <c r="D179" t="s">
        <v>417</v>
      </c>
      <c r="E179" t="s">
        <v>542</v>
      </c>
      <c r="F179" t="s">
        <v>57</v>
      </c>
      <c r="G179">
        <v>1006.373</v>
      </c>
      <c r="H179">
        <v>41.743099999999998</v>
      </c>
      <c r="I179">
        <v>-123.897082133</v>
      </c>
      <c r="J179">
        <v>6015</v>
      </c>
    </row>
    <row r="180" spans="1:10" x14ac:dyDescent="0.25">
      <c r="A180" t="str">
        <f t="shared" si="2"/>
        <v>CAEl Dorado</v>
      </c>
      <c r="B180" t="s">
        <v>525</v>
      </c>
      <c r="C180" t="s">
        <v>129</v>
      </c>
      <c r="D180" t="s">
        <v>418</v>
      </c>
      <c r="E180" t="s">
        <v>543</v>
      </c>
      <c r="F180" t="s">
        <v>57</v>
      </c>
      <c r="G180">
        <v>1707.883</v>
      </c>
      <c r="H180">
        <v>38.778700000000001</v>
      </c>
      <c r="I180">
        <v>-120.52465936199999</v>
      </c>
      <c r="J180">
        <v>6017</v>
      </c>
    </row>
    <row r="181" spans="1:10" x14ac:dyDescent="0.25">
      <c r="A181" t="str">
        <f t="shared" si="2"/>
        <v>CAFresno</v>
      </c>
      <c r="B181" t="s">
        <v>525</v>
      </c>
      <c r="C181" t="s">
        <v>129</v>
      </c>
      <c r="D181" t="s">
        <v>419</v>
      </c>
      <c r="E181" t="s">
        <v>544</v>
      </c>
      <c r="F181" t="s">
        <v>57</v>
      </c>
      <c r="G181">
        <v>5957.991</v>
      </c>
      <c r="H181">
        <v>36.758200000000002</v>
      </c>
      <c r="I181">
        <v>-119.649287923</v>
      </c>
      <c r="J181">
        <v>6019</v>
      </c>
    </row>
    <row r="182" spans="1:10" x14ac:dyDescent="0.25">
      <c r="A182" t="str">
        <f t="shared" si="2"/>
        <v>CAGlenn</v>
      </c>
      <c r="B182" t="s">
        <v>525</v>
      </c>
      <c r="C182" t="s">
        <v>129</v>
      </c>
      <c r="D182" t="s">
        <v>421</v>
      </c>
      <c r="E182" t="s">
        <v>545</v>
      </c>
      <c r="F182" t="s">
        <v>57</v>
      </c>
      <c r="G182">
        <v>1313.9469999999999</v>
      </c>
      <c r="H182">
        <v>39.598199999999999</v>
      </c>
      <c r="I182">
        <v>-122.391968687</v>
      </c>
      <c r="J182">
        <v>6021</v>
      </c>
    </row>
    <row r="183" spans="1:10" x14ac:dyDescent="0.25">
      <c r="A183" t="str">
        <f t="shared" si="2"/>
        <v>CAHumboldt</v>
      </c>
      <c r="B183" t="s">
        <v>525</v>
      </c>
      <c r="C183" t="s">
        <v>129</v>
      </c>
      <c r="D183" t="s">
        <v>360</v>
      </c>
      <c r="E183" t="s">
        <v>292</v>
      </c>
      <c r="F183" t="s">
        <v>57</v>
      </c>
      <c r="G183">
        <v>3567.9870000000001</v>
      </c>
      <c r="H183">
        <v>40.699300000000001</v>
      </c>
      <c r="I183">
        <v>-123.87565802500001</v>
      </c>
      <c r="J183">
        <v>6023</v>
      </c>
    </row>
    <row r="184" spans="1:10" x14ac:dyDescent="0.25">
      <c r="A184" t="str">
        <f t="shared" si="2"/>
        <v>CAImperial</v>
      </c>
      <c r="B184" t="s">
        <v>525</v>
      </c>
      <c r="C184" t="s">
        <v>129</v>
      </c>
      <c r="D184" t="s">
        <v>362</v>
      </c>
      <c r="E184" t="s">
        <v>546</v>
      </c>
      <c r="F184" t="s">
        <v>57</v>
      </c>
      <c r="G184">
        <v>4176.6030000000001</v>
      </c>
      <c r="H184">
        <v>33.039499999999997</v>
      </c>
      <c r="I184">
        <v>-115.365339335</v>
      </c>
      <c r="J184">
        <v>6025</v>
      </c>
    </row>
    <row r="185" spans="1:10" x14ac:dyDescent="0.25">
      <c r="A185" t="str">
        <f t="shared" si="2"/>
        <v>CAInyo</v>
      </c>
      <c r="B185" t="s">
        <v>525</v>
      </c>
      <c r="C185" t="s">
        <v>129</v>
      </c>
      <c r="D185" t="s">
        <v>364</v>
      </c>
      <c r="E185" t="s">
        <v>547</v>
      </c>
      <c r="F185" t="s">
        <v>57</v>
      </c>
      <c r="G185">
        <v>10180.879000000001</v>
      </c>
      <c r="H185">
        <v>36.511099999999999</v>
      </c>
      <c r="I185">
        <v>-117.410753172</v>
      </c>
      <c r="J185">
        <v>6027</v>
      </c>
    </row>
    <row r="186" spans="1:10" x14ac:dyDescent="0.25">
      <c r="A186" t="str">
        <f t="shared" si="2"/>
        <v>CAKern</v>
      </c>
      <c r="B186" t="s">
        <v>525</v>
      </c>
      <c r="C186" t="s">
        <v>129</v>
      </c>
      <c r="D186" t="s">
        <v>321</v>
      </c>
      <c r="E186" t="s">
        <v>548</v>
      </c>
      <c r="F186" t="s">
        <v>57</v>
      </c>
      <c r="G186">
        <v>8131.9160000000002</v>
      </c>
      <c r="H186">
        <v>35.3429</v>
      </c>
      <c r="I186">
        <v>-118.729961191</v>
      </c>
      <c r="J186">
        <v>6029</v>
      </c>
    </row>
    <row r="187" spans="1:10" x14ac:dyDescent="0.25">
      <c r="A187" t="str">
        <f t="shared" si="2"/>
        <v>CAKings</v>
      </c>
      <c r="B187" t="s">
        <v>525</v>
      </c>
      <c r="C187" t="s">
        <v>129</v>
      </c>
      <c r="D187" t="s">
        <v>323</v>
      </c>
      <c r="E187" t="s">
        <v>549</v>
      </c>
      <c r="F187" t="s">
        <v>57</v>
      </c>
      <c r="G187">
        <v>1389.42</v>
      </c>
      <c r="H187">
        <v>36.075400000000002</v>
      </c>
      <c r="I187">
        <v>-119.81547731400001</v>
      </c>
      <c r="J187">
        <v>6031</v>
      </c>
    </row>
    <row r="188" spans="1:10" x14ac:dyDescent="0.25">
      <c r="A188" t="str">
        <f t="shared" si="2"/>
        <v>CALos Angeles</v>
      </c>
      <c r="B188" t="s">
        <v>525</v>
      </c>
      <c r="C188" t="s">
        <v>129</v>
      </c>
      <c r="D188" t="s">
        <v>325</v>
      </c>
      <c r="E188" t="s">
        <v>550</v>
      </c>
      <c r="F188" t="s">
        <v>57</v>
      </c>
      <c r="G188">
        <v>4057.884</v>
      </c>
      <c r="H188">
        <v>34.321199999999997</v>
      </c>
      <c r="I188">
        <v>-118.224498543</v>
      </c>
      <c r="J188">
        <v>6037</v>
      </c>
    </row>
    <row r="189" spans="1:10" x14ac:dyDescent="0.25">
      <c r="A189" t="str">
        <f t="shared" si="2"/>
        <v>CAMadera</v>
      </c>
      <c r="B189" t="s">
        <v>525</v>
      </c>
      <c r="C189" t="s">
        <v>129</v>
      </c>
      <c r="D189" t="s">
        <v>327</v>
      </c>
      <c r="E189" t="s">
        <v>551</v>
      </c>
      <c r="F189" t="s">
        <v>57</v>
      </c>
      <c r="G189">
        <v>2137.069</v>
      </c>
      <c r="H189">
        <v>37.218000000000004</v>
      </c>
      <c r="I189">
        <v>-119.76268603</v>
      </c>
      <c r="J189">
        <v>6039</v>
      </c>
    </row>
    <row r="190" spans="1:10" x14ac:dyDescent="0.25">
      <c r="A190" t="str">
        <f t="shared" si="2"/>
        <v>CAMarin</v>
      </c>
      <c r="B190" t="s">
        <v>525</v>
      </c>
      <c r="C190" t="s">
        <v>129</v>
      </c>
      <c r="D190" t="s">
        <v>329</v>
      </c>
      <c r="E190" t="s">
        <v>293</v>
      </c>
      <c r="F190" t="s">
        <v>57</v>
      </c>
      <c r="G190">
        <v>520.30600000000004</v>
      </c>
      <c r="H190">
        <v>38.072800000000001</v>
      </c>
      <c r="I190">
        <v>-122.7226423</v>
      </c>
      <c r="J190">
        <v>6041</v>
      </c>
    </row>
    <row r="191" spans="1:10" x14ac:dyDescent="0.25">
      <c r="A191" t="str">
        <f t="shared" si="2"/>
        <v>CAMariposa</v>
      </c>
      <c r="B191" t="s">
        <v>525</v>
      </c>
      <c r="C191" t="s">
        <v>129</v>
      </c>
      <c r="D191" t="s">
        <v>370</v>
      </c>
      <c r="E191" t="s">
        <v>552</v>
      </c>
      <c r="F191" t="s">
        <v>57</v>
      </c>
      <c r="G191">
        <v>1448.816</v>
      </c>
      <c r="H191">
        <v>37.581499999999998</v>
      </c>
      <c r="I191">
        <v>-119.905443527</v>
      </c>
      <c r="J191">
        <v>6043</v>
      </c>
    </row>
    <row r="192" spans="1:10" x14ac:dyDescent="0.25">
      <c r="A192" t="str">
        <f t="shared" si="2"/>
        <v>CAMendocino</v>
      </c>
      <c r="B192" t="s">
        <v>525</v>
      </c>
      <c r="C192" t="s">
        <v>129</v>
      </c>
      <c r="D192" t="s">
        <v>331</v>
      </c>
      <c r="E192" t="s">
        <v>553</v>
      </c>
      <c r="F192" t="s">
        <v>57</v>
      </c>
      <c r="G192">
        <v>3506.3429999999998</v>
      </c>
      <c r="H192">
        <v>39.440300000000001</v>
      </c>
      <c r="I192">
        <v>-123.391472306</v>
      </c>
      <c r="J192">
        <v>6045</v>
      </c>
    </row>
    <row r="193" spans="1:10" x14ac:dyDescent="0.25">
      <c r="A193" t="str">
        <f t="shared" si="2"/>
        <v>CAMerced</v>
      </c>
      <c r="B193" t="s">
        <v>525</v>
      </c>
      <c r="C193" t="s">
        <v>129</v>
      </c>
      <c r="D193" t="s">
        <v>372</v>
      </c>
      <c r="E193" t="s">
        <v>554</v>
      </c>
      <c r="F193" t="s">
        <v>57</v>
      </c>
      <c r="G193">
        <v>1934.972</v>
      </c>
      <c r="H193">
        <v>37.191899999999997</v>
      </c>
      <c r="I193">
        <v>-120.717673378</v>
      </c>
      <c r="J193">
        <v>6047</v>
      </c>
    </row>
    <row r="194" spans="1:10" x14ac:dyDescent="0.25">
      <c r="A194" t="str">
        <f t="shared" si="2"/>
        <v>CAMono</v>
      </c>
      <c r="B194" t="s">
        <v>525</v>
      </c>
      <c r="C194" t="s">
        <v>129</v>
      </c>
      <c r="D194" t="s">
        <v>374</v>
      </c>
      <c r="E194" t="s">
        <v>555</v>
      </c>
      <c r="F194" t="s">
        <v>57</v>
      </c>
      <c r="G194">
        <v>3048.982</v>
      </c>
      <c r="H194">
        <v>37.939</v>
      </c>
      <c r="I194">
        <v>-118.886742721</v>
      </c>
      <c r="J194">
        <v>6051</v>
      </c>
    </row>
    <row r="195" spans="1:10" x14ac:dyDescent="0.25">
      <c r="A195" t="str">
        <f t="shared" ref="A195:A258" si="3">C195&amp;E195</f>
        <v>CAMonterey</v>
      </c>
      <c r="B195" t="s">
        <v>525</v>
      </c>
      <c r="C195" t="s">
        <v>129</v>
      </c>
      <c r="D195" t="s">
        <v>335</v>
      </c>
      <c r="E195" t="s">
        <v>304</v>
      </c>
      <c r="F195" t="s">
        <v>57</v>
      </c>
      <c r="G195">
        <v>3280.5949999999998</v>
      </c>
      <c r="H195">
        <v>36.217199999999998</v>
      </c>
      <c r="I195">
        <v>-121.23900174000001</v>
      </c>
      <c r="J195">
        <v>6053</v>
      </c>
    </row>
    <row r="196" spans="1:10" x14ac:dyDescent="0.25">
      <c r="A196" t="str">
        <f t="shared" si="3"/>
        <v>CANapa</v>
      </c>
      <c r="B196" t="s">
        <v>525</v>
      </c>
      <c r="C196" t="s">
        <v>129</v>
      </c>
      <c r="D196" t="s">
        <v>376</v>
      </c>
      <c r="E196" t="s">
        <v>306</v>
      </c>
      <c r="F196" t="s">
        <v>57</v>
      </c>
      <c r="G196">
        <v>748.36199999999894</v>
      </c>
      <c r="H196">
        <v>38.506500000000003</v>
      </c>
      <c r="I196">
        <v>-122.33051927</v>
      </c>
      <c r="J196">
        <v>6055</v>
      </c>
    </row>
    <row r="197" spans="1:10" x14ac:dyDescent="0.25">
      <c r="A197" t="str">
        <f t="shared" si="3"/>
        <v>CANevada</v>
      </c>
      <c r="B197" t="s">
        <v>525</v>
      </c>
      <c r="C197" t="s">
        <v>129</v>
      </c>
      <c r="D197" t="s">
        <v>337</v>
      </c>
      <c r="E197" t="s">
        <v>487</v>
      </c>
      <c r="F197" t="s">
        <v>57</v>
      </c>
      <c r="G197">
        <v>957.77200000000005</v>
      </c>
      <c r="H197">
        <v>39.301400000000001</v>
      </c>
      <c r="I197">
        <v>-120.768455508</v>
      </c>
      <c r="J197">
        <v>6057</v>
      </c>
    </row>
    <row r="198" spans="1:10" x14ac:dyDescent="0.25">
      <c r="A198" t="str">
        <f t="shared" si="3"/>
        <v>CAOrange</v>
      </c>
      <c r="B198" t="s">
        <v>525</v>
      </c>
      <c r="C198" t="s">
        <v>129</v>
      </c>
      <c r="D198" t="s">
        <v>378</v>
      </c>
      <c r="E198" t="s">
        <v>310</v>
      </c>
      <c r="F198" t="s">
        <v>57</v>
      </c>
      <c r="G198">
        <v>790.56799999999896</v>
      </c>
      <c r="H198">
        <v>33.702800000000003</v>
      </c>
      <c r="I198">
        <v>-117.761144622</v>
      </c>
      <c r="J198">
        <v>6059</v>
      </c>
    </row>
    <row r="199" spans="1:10" x14ac:dyDescent="0.25">
      <c r="A199" t="str">
        <f t="shared" si="3"/>
        <v>CAPlacer</v>
      </c>
      <c r="B199" t="s">
        <v>525</v>
      </c>
      <c r="C199" t="s">
        <v>129</v>
      </c>
      <c r="D199" t="s">
        <v>339</v>
      </c>
      <c r="E199" t="s">
        <v>556</v>
      </c>
      <c r="F199" t="s">
        <v>57</v>
      </c>
      <c r="G199">
        <v>1407.009</v>
      </c>
      <c r="H199">
        <v>39.063499999999998</v>
      </c>
      <c r="I199">
        <v>-120.717634581</v>
      </c>
      <c r="J199">
        <v>6061</v>
      </c>
    </row>
    <row r="200" spans="1:10" x14ac:dyDescent="0.25">
      <c r="A200" t="str">
        <f t="shared" si="3"/>
        <v>CAPlumas</v>
      </c>
      <c r="B200" t="s">
        <v>525</v>
      </c>
      <c r="C200" t="s">
        <v>129</v>
      </c>
      <c r="D200" t="s">
        <v>380</v>
      </c>
      <c r="E200" t="s">
        <v>557</v>
      </c>
      <c r="F200" t="s">
        <v>57</v>
      </c>
      <c r="G200">
        <v>2553.0430000000001</v>
      </c>
      <c r="H200">
        <v>40.0047</v>
      </c>
      <c r="I200">
        <v>-120.838556552</v>
      </c>
      <c r="J200">
        <v>6063</v>
      </c>
    </row>
    <row r="201" spans="1:10" x14ac:dyDescent="0.25">
      <c r="A201" t="str">
        <f t="shared" si="3"/>
        <v>CARiverside</v>
      </c>
      <c r="B201" t="s">
        <v>525</v>
      </c>
      <c r="C201" t="s">
        <v>129</v>
      </c>
      <c r="D201" t="s">
        <v>382</v>
      </c>
      <c r="E201" t="s">
        <v>558</v>
      </c>
      <c r="F201" t="s">
        <v>57</v>
      </c>
      <c r="G201">
        <v>7206.48</v>
      </c>
      <c r="H201">
        <v>33.743699999999997</v>
      </c>
      <c r="I201">
        <v>-115.993768457</v>
      </c>
      <c r="J201">
        <v>6065</v>
      </c>
    </row>
    <row r="202" spans="1:10" x14ac:dyDescent="0.25">
      <c r="A202" t="str">
        <f t="shared" si="3"/>
        <v>CASacramento</v>
      </c>
      <c r="B202" t="s">
        <v>525</v>
      </c>
      <c r="C202" t="s">
        <v>129</v>
      </c>
      <c r="D202" t="s">
        <v>341</v>
      </c>
      <c r="E202" t="s">
        <v>559</v>
      </c>
      <c r="F202" t="s">
        <v>57</v>
      </c>
      <c r="G202">
        <v>964.64400000000001</v>
      </c>
      <c r="H202">
        <v>38.449399999999997</v>
      </c>
      <c r="I202">
        <v>-121.34428243000001</v>
      </c>
      <c r="J202">
        <v>6067</v>
      </c>
    </row>
    <row r="203" spans="1:10" x14ac:dyDescent="0.25">
      <c r="A203" t="str">
        <f t="shared" si="3"/>
        <v>CASan Benito</v>
      </c>
      <c r="B203" t="s">
        <v>525</v>
      </c>
      <c r="C203" t="s">
        <v>129</v>
      </c>
      <c r="D203" t="s">
        <v>433</v>
      </c>
      <c r="E203" t="s">
        <v>560</v>
      </c>
      <c r="F203" t="s">
        <v>57</v>
      </c>
      <c r="G203">
        <v>1388.71</v>
      </c>
      <c r="H203">
        <v>36.605699999999999</v>
      </c>
      <c r="I203">
        <v>-121.07495016999999</v>
      </c>
      <c r="J203">
        <v>6069</v>
      </c>
    </row>
    <row r="204" spans="1:10" x14ac:dyDescent="0.25">
      <c r="A204" t="str">
        <f t="shared" si="3"/>
        <v>CASan Diego</v>
      </c>
      <c r="B204" t="s">
        <v>525</v>
      </c>
      <c r="C204" t="s">
        <v>129</v>
      </c>
      <c r="D204" t="s">
        <v>385</v>
      </c>
      <c r="E204" t="s">
        <v>305</v>
      </c>
      <c r="F204" t="s">
        <v>57</v>
      </c>
      <c r="G204">
        <v>4206.63</v>
      </c>
      <c r="H204">
        <v>33.034100000000002</v>
      </c>
      <c r="I204">
        <v>-116.735111546</v>
      </c>
      <c r="J204">
        <v>6073</v>
      </c>
    </row>
    <row r="205" spans="1:10" x14ac:dyDescent="0.25">
      <c r="A205" t="str">
        <f t="shared" si="3"/>
        <v>CASan Joaquin</v>
      </c>
      <c r="B205" t="s">
        <v>525</v>
      </c>
      <c r="C205" t="s">
        <v>129</v>
      </c>
      <c r="D205" t="s">
        <v>345</v>
      </c>
      <c r="E205" t="s">
        <v>561</v>
      </c>
      <c r="F205" t="s">
        <v>57</v>
      </c>
      <c r="G205">
        <v>1391.3219999999999</v>
      </c>
      <c r="H205">
        <v>37.934899999999999</v>
      </c>
      <c r="I205">
        <v>-121.27144333699999</v>
      </c>
      <c r="J205">
        <v>6077</v>
      </c>
    </row>
    <row r="206" spans="1:10" x14ac:dyDescent="0.25">
      <c r="A206" t="str">
        <f t="shared" si="3"/>
        <v>CASan Luis Obispo</v>
      </c>
      <c r="B206" t="s">
        <v>525</v>
      </c>
      <c r="C206" t="s">
        <v>129</v>
      </c>
      <c r="D206" t="s">
        <v>347</v>
      </c>
      <c r="E206" t="s">
        <v>290</v>
      </c>
      <c r="F206" t="s">
        <v>57</v>
      </c>
      <c r="G206">
        <v>3298.567</v>
      </c>
      <c r="H206">
        <v>35.387099999999997</v>
      </c>
      <c r="I206">
        <v>-120.40437852300001</v>
      </c>
      <c r="J206">
        <v>6079</v>
      </c>
    </row>
    <row r="207" spans="1:10" x14ac:dyDescent="0.25">
      <c r="A207" t="str">
        <f t="shared" si="3"/>
        <v>CASan Mateo</v>
      </c>
      <c r="B207" t="s">
        <v>525</v>
      </c>
      <c r="C207" t="s">
        <v>129</v>
      </c>
      <c r="D207" t="s">
        <v>435</v>
      </c>
      <c r="E207" t="s">
        <v>286</v>
      </c>
      <c r="F207" t="s">
        <v>57</v>
      </c>
      <c r="G207">
        <v>448.40800000000002</v>
      </c>
      <c r="H207">
        <v>37.423499999999997</v>
      </c>
      <c r="I207">
        <v>-122.327135949</v>
      </c>
      <c r="J207">
        <v>6081</v>
      </c>
    </row>
    <row r="208" spans="1:10" x14ac:dyDescent="0.25">
      <c r="A208" t="str">
        <f t="shared" si="3"/>
        <v>CASanta Clara</v>
      </c>
      <c r="B208" t="s">
        <v>525</v>
      </c>
      <c r="C208" t="s">
        <v>129</v>
      </c>
      <c r="D208" t="s">
        <v>386</v>
      </c>
      <c r="E208" t="s">
        <v>287</v>
      </c>
      <c r="F208" t="s">
        <v>57</v>
      </c>
      <c r="G208">
        <v>1290.0999999999999</v>
      </c>
      <c r="H208">
        <v>37.232500000000002</v>
      </c>
      <c r="I208">
        <v>-121.696266333</v>
      </c>
      <c r="J208">
        <v>6085</v>
      </c>
    </row>
    <row r="209" spans="1:10" x14ac:dyDescent="0.25">
      <c r="A209" t="str">
        <f t="shared" si="3"/>
        <v>CAShasta</v>
      </c>
      <c r="B209" t="s">
        <v>525</v>
      </c>
      <c r="C209" t="s">
        <v>129</v>
      </c>
      <c r="D209" t="s">
        <v>390</v>
      </c>
      <c r="E209" t="s">
        <v>562</v>
      </c>
      <c r="F209" t="s">
        <v>57</v>
      </c>
      <c r="G209">
        <v>3775.402</v>
      </c>
      <c r="H209">
        <v>40.7637</v>
      </c>
      <c r="I209">
        <v>-122.04050841999999</v>
      </c>
      <c r="J209">
        <v>6089</v>
      </c>
    </row>
    <row r="210" spans="1:10" x14ac:dyDescent="0.25">
      <c r="A210" t="str">
        <f t="shared" si="3"/>
        <v>CASiskiyou</v>
      </c>
      <c r="B210" t="s">
        <v>525</v>
      </c>
      <c r="C210" t="s">
        <v>129</v>
      </c>
      <c r="D210" t="s">
        <v>438</v>
      </c>
      <c r="E210" t="s">
        <v>563</v>
      </c>
      <c r="F210" t="s">
        <v>57</v>
      </c>
      <c r="G210">
        <v>6277.8869999999997</v>
      </c>
      <c r="H210">
        <v>41.592700000000001</v>
      </c>
      <c r="I210">
        <v>-122.540375677</v>
      </c>
      <c r="J210">
        <v>6093</v>
      </c>
    </row>
    <row r="211" spans="1:10" x14ac:dyDescent="0.25">
      <c r="A211" t="str">
        <f t="shared" si="3"/>
        <v>CASonoma</v>
      </c>
      <c r="B211" t="s">
        <v>525</v>
      </c>
      <c r="C211" t="s">
        <v>129</v>
      </c>
      <c r="D211" t="s">
        <v>396</v>
      </c>
      <c r="E211" t="s">
        <v>308</v>
      </c>
      <c r="F211" t="s">
        <v>57</v>
      </c>
      <c r="G211">
        <v>1575.8489999999999</v>
      </c>
      <c r="H211">
        <v>38.528399999999998</v>
      </c>
      <c r="I211">
        <v>-122.88723396</v>
      </c>
      <c r="J211">
        <v>6097</v>
      </c>
    </row>
    <row r="212" spans="1:10" x14ac:dyDescent="0.25">
      <c r="A212" t="str">
        <f t="shared" si="3"/>
        <v>CAStanislaus</v>
      </c>
      <c r="B212" t="s">
        <v>525</v>
      </c>
      <c r="C212" t="s">
        <v>129</v>
      </c>
      <c r="D212" t="s">
        <v>397</v>
      </c>
      <c r="E212" t="s">
        <v>564</v>
      </c>
      <c r="F212" t="s">
        <v>57</v>
      </c>
      <c r="G212">
        <v>1494.827</v>
      </c>
      <c r="H212">
        <v>37.559199999999997</v>
      </c>
      <c r="I212">
        <v>-120.99773884699999</v>
      </c>
      <c r="J212">
        <v>6099</v>
      </c>
    </row>
    <row r="213" spans="1:10" x14ac:dyDescent="0.25">
      <c r="A213" t="str">
        <f t="shared" si="3"/>
        <v>CATehama</v>
      </c>
      <c r="B213" t="s">
        <v>525</v>
      </c>
      <c r="C213" t="s">
        <v>129</v>
      </c>
      <c r="D213" t="s">
        <v>439</v>
      </c>
      <c r="E213" t="s">
        <v>565</v>
      </c>
      <c r="F213" t="s">
        <v>57</v>
      </c>
      <c r="G213">
        <v>2949.7089999999998</v>
      </c>
      <c r="H213">
        <v>40.125599999999999</v>
      </c>
      <c r="I213">
        <v>-122.23406063100001</v>
      </c>
      <c r="J213">
        <v>6103</v>
      </c>
    </row>
    <row r="214" spans="1:10" x14ac:dyDescent="0.25">
      <c r="A214" t="str">
        <f t="shared" si="3"/>
        <v>CATulare</v>
      </c>
      <c r="B214" t="s">
        <v>525</v>
      </c>
      <c r="C214" t="s">
        <v>129</v>
      </c>
      <c r="D214" t="s">
        <v>398</v>
      </c>
      <c r="E214" t="s">
        <v>566</v>
      </c>
      <c r="F214" t="s">
        <v>57</v>
      </c>
      <c r="G214">
        <v>4824.2150000000001</v>
      </c>
      <c r="H214">
        <v>36.220199999999998</v>
      </c>
      <c r="I214">
        <v>-118.800494805</v>
      </c>
      <c r="J214">
        <v>6107</v>
      </c>
    </row>
    <row r="215" spans="1:10" x14ac:dyDescent="0.25">
      <c r="A215" t="str">
        <f t="shared" si="3"/>
        <v>CATuolumne</v>
      </c>
      <c r="B215" t="s">
        <v>525</v>
      </c>
      <c r="C215" t="s">
        <v>129</v>
      </c>
      <c r="D215" t="s">
        <v>400</v>
      </c>
      <c r="E215" t="s">
        <v>567</v>
      </c>
      <c r="F215" t="s">
        <v>57</v>
      </c>
      <c r="G215">
        <v>2220.884</v>
      </c>
      <c r="H215">
        <v>38.0276</v>
      </c>
      <c r="I215">
        <v>-119.954745444</v>
      </c>
      <c r="J215">
        <v>6109</v>
      </c>
    </row>
    <row r="216" spans="1:10" x14ac:dyDescent="0.25">
      <c r="A216" t="str">
        <f t="shared" si="3"/>
        <v>CAYolo</v>
      </c>
      <c r="B216" t="s">
        <v>525</v>
      </c>
      <c r="C216" t="s">
        <v>129</v>
      </c>
      <c r="D216" t="s">
        <v>402</v>
      </c>
      <c r="E216" t="s">
        <v>568</v>
      </c>
      <c r="F216" t="s">
        <v>57</v>
      </c>
      <c r="G216">
        <v>1014.689</v>
      </c>
      <c r="H216">
        <v>38.686599999999999</v>
      </c>
      <c r="I216">
        <v>-121.901601762</v>
      </c>
      <c r="J216">
        <v>6113</v>
      </c>
    </row>
    <row r="217" spans="1:10" x14ac:dyDescent="0.25">
      <c r="A217" t="str">
        <f t="shared" si="3"/>
        <v>COHinsdale</v>
      </c>
      <c r="B217" t="s">
        <v>569</v>
      </c>
      <c r="C217" t="s">
        <v>2359</v>
      </c>
      <c r="D217" t="s">
        <v>335</v>
      </c>
      <c r="E217" t="s">
        <v>570</v>
      </c>
      <c r="F217" t="s">
        <v>57</v>
      </c>
      <c r="G217">
        <v>1117.251</v>
      </c>
      <c r="H217">
        <v>37.821300000000001</v>
      </c>
      <c r="I217">
        <v>-107.300324598</v>
      </c>
      <c r="J217">
        <v>8053</v>
      </c>
    </row>
    <row r="218" spans="1:10" x14ac:dyDescent="0.25">
      <c r="A218" t="str">
        <f t="shared" si="3"/>
        <v>COKiowa</v>
      </c>
      <c r="B218" t="s">
        <v>569</v>
      </c>
      <c r="C218" t="s">
        <v>2359</v>
      </c>
      <c r="D218" t="s">
        <v>339</v>
      </c>
      <c r="E218" t="s">
        <v>571</v>
      </c>
      <c r="F218" t="s">
        <v>57</v>
      </c>
      <c r="G218">
        <v>1767.7670000000001</v>
      </c>
      <c r="H218">
        <v>38.432699999999997</v>
      </c>
      <c r="I218">
        <v>-102.74031591000001</v>
      </c>
      <c r="J218">
        <v>8061</v>
      </c>
    </row>
    <row r="219" spans="1:10" x14ac:dyDescent="0.25">
      <c r="A219" t="str">
        <f t="shared" si="3"/>
        <v>COKit Carson</v>
      </c>
      <c r="B219" t="s">
        <v>569</v>
      </c>
      <c r="C219" t="s">
        <v>2359</v>
      </c>
      <c r="D219" t="s">
        <v>380</v>
      </c>
      <c r="E219" t="s">
        <v>572</v>
      </c>
      <c r="F219" t="s">
        <v>57</v>
      </c>
      <c r="G219">
        <v>2160.8220000000001</v>
      </c>
      <c r="H219">
        <v>39.305500000000002</v>
      </c>
      <c r="I219">
        <v>-102.60288263699999</v>
      </c>
      <c r="J219">
        <v>8063</v>
      </c>
    </row>
    <row r="220" spans="1:10" x14ac:dyDescent="0.25">
      <c r="A220" t="str">
        <f t="shared" si="3"/>
        <v>COLas Animas</v>
      </c>
      <c r="B220" t="s">
        <v>569</v>
      </c>
      <c r="C220" t="s">
        <v>2359</v>
      </c>
      <c r="D220" t="s">
        <v>384</v>
      </c>
      <c r="E220" t="s">
        <v>573</v>
      </c>
      <c r="F220" t="s">
        <v>57</v>
      </c>
      <c r="G220">
        <v>4772.6719999999996</v>
      </c>
      <c r="H220">
        <v>37.315800000000003</v>
      </c>
      <c r="I220">
        <v>-104.038744964</v>
      </c>
      <c r="J220">
        <v>8071</v>
      </c>
    </row>
    <row r="221" spans="1:10" x14ac:dyDescent="0.25">
      <c r="A221" t="str">
        <f t="shared" si="3"/>
        <v>COLincoln</v>
      </c>
      <c r="B221" t="s">
        <v>569</v>
      </c>
      <c r="C221" t="s">
        <v>2359</v>
      </c>
      <c r="D221" t="s">
        <v>385</v>
      </c>
      <c r="E221" t="s">
        <v>245</v>
      </c>
      <c r="F221" t="s">
        <v>57</v>
      </c>
      <c r="G221">
        <v>2577.6260000000002</v>
      </c>
      <c r="H221">
        <v>38.988100000000003</v>
      </c>
      <c r="I221">
        <v>-103.513939163</v>
      </c>
      <c r="J221">
        <v>8073</v>
      </c>
    </row>
    <row r="222" spans="1:10" x14ac:dyDescent="0.25">
      <c r="A222" t="str">
        <f t="shared" si="3"/>
        <v>COLogan</v>
      </c>
      <c r="B222" t="s">
        <v>569</v>
      </c>
      <c r="C222" t="s">
        <v>2359</v>
      </c>
      <c r="D222" t="s">
        <v>343</v>
      </c>
      <c r="E222" t="s">
        <v>509</v>
      </c>
      <c r="F222" t="s">
        <v>57</v>
      </c>
      <c r="G222">
        <v>1838.547</v>
      </c>
      <c r="H222">
        <v>40.724699999999999</v>
      </c>
      <c r="I222">
        <v>-103.110147078</v>
      </c>
      <c r="J222">
        <v>8075</v>
      </c>
    </row>
    <row r="223" spans="1:10" x14ac:dyDescent="0.25">
      <c r="A223" t="str">
        <f t="shared" si="3"/>
        <v>COMineral</v>
      </c>
      <c r="B223" t="s">
        <v>569</v>
      </c>
      <c r="C223" t="s">
        <v>2359</v>
      </c>
      <c r="D223" t="s">
        <v>347</v>
      </c>
      <c r="E223" t="s">
        <v>574</v>
      </c>
      <c r="F223" t="s">
        <v>57</v>
      </c>
      <c r="G223">
        <v>875.66600000000005</v>
      </c>
      <c r="H223">
        <v>37.668999999999997</v>
      </c>
      <c r="I223">
        <v>-106.92415894600001</v>
      </c>
      <c r="J223">
        <v>8079</v>
      </c>
    </row>
    <row r="224" spans="1:10" x14ac:dyDescent="0.25">
      <c r="A224" t="str">
        <f t="shared" si="3"/>
        <v>COMontrose</v>
      </c>
      <c r="B224" t="s">
        <v>569</v>
      </c>
      <c r="C224" t="s">
        <v>2359</v>
      </c>
      <c r="D224" t="s">
        <v>386</v>
      </c>
      <c r="E224" t="s">
        <v>575</v>
      </c>
      <c r="F224" t="s">
        <v>57</v>
      </c>
      <c r="G224">
        <v>2240.6950000000002</v>
      </c>
      <c r="H224">
        <v>38.402200000000001</v>
      </c>
      <c r="I224">
        <v>-108.269316975</v>
      </c>
      <c r="J224">
        <v>8085</v>
      </c>
    </row>
    <row r="225" spans="1:10" x14ac:dyDescent="0.25">
      <c r="A225" t="str">
        <f t="shared" si="3"/>
        <v>COMorgan</v>
      </c>
      <c r="B225" t="s">
        <v>569</v>
      </c>
      <c r="C225" t="s">
        <v>2359</v>
      </c>
      <c r="D225" t="s">
        <v>388</v>
      </c>
      <c r="E225" t="s">
        <v>440</v>
      </c>
      <c r="F225" t="s">
        <v>57</v>
      </c>
      <c r="G225">
        <v>1280.433</v>
      </c>
      <c r="H225">
        <v>40.262599999999999</v>
      </c>
      <c r="I225">
        <v>-103.80973388699999</v>
      </c>
      <c r="J225">
        <v>8087</v>
      </c>
    </row>
    <row r="226" spans="1:10" x14ac:dyDescent="0.25">
      <c r="A226" t="str">
        <f t="shared" si="3"/>
        <v>COOtero</v>
      </c>
      <c r="B226" t="s">
        <v>569</v>
      </c>
      <c r="C226" t="s">
        <v>2359</v>
      </c>
      <c r="D226" t="s">
        <v>390</v>
      </c>
      <c r="E226" t="s">
        <v>576</v>
      </c>
      <c r="F226" t="s">
        <v>57</v>
      </c>
      <c r="G226">
        <v>1261.961</v>
      </c>
      <c r="H226">
        <v>37.902700000000003</v>
      </c>
      <c r="I226">
        <v>-103.71638228899999</v>
      </c>
      <c r="J226">
        <v>8089</v>
      </c>
    </row>
    <row r="227" spans="1:10" x14ac:dyDescent="0.25">
      <c r="A227" t="str">
        <f t="shared" si="3"/>
        <v>COPhillips</v>
      </c>
      <c r="B227" t="s">
        <v>569</v>
      </c>
      <c r="C227" t="s">
        <v>2359</v>
      </c>
      <c r="D227" t="s">
        <v>394</v>
      </c>
      <c r="E227" t="s">
        <v>489</v>
      </c>
      <c r="F227" t="s">
        <v>57</v>
      </c>
      <c r="G227">
        <v>687.928</v>
      </c>
      <c r="H227">
        <v>40.593899999999998</v>
      </c>
      <c r="I227">
        <v>-102.357617683</v>
      </c>
      <c r="J227">
        <v>8095</v>
      </c>
    </row>
    <row r="228" spans="1:10" x14ac:dyDescent="0.25">
      <c r="A228" t="str">
        <f t="shared" si="3"/>
        <v>COProwers</v>
      </c>
      <c r="B228" t="s">
        <v>569</v>
      </c>
      <c r="C228" t="s">
        <v>2359</v>
      </c>
      <c r="D228" t="s">
        <v>397</v>
      </c>
      <c r="E228" t="s">
        <v>577</v>
      </c>
      <c r="F228" t="s">
        <v>57</v>
      </c>
      <c r="G228">
        <v>1638.395</v>
      </c>
      <c r="H228">
        <v>37.955199999999998</v>
      </c>
      <c r="I228">
        <v>-102.393343535</v>
      </c>
      <c r="J228">
        <v>8099</v>
      </c>
    </row>
    <row r="229" spans="1:10" x14ac:dyDescent="0.25">
      <c r="A229" t="str">
        <f t="shared" si="3"/>
        <v>COPueblo</v>
      </c>
      <c r="B229" t="s">
        <v>569</v>
      </c>
      <c r="C229" t="s">
        <v>2359</v>
      </c>
      <c r="D229" t="s">
        <v>431</v>
      </c>
      <c r="E229" t="s">
        <v>578</v>
      </c>
      <c r="F229" t="s">
        <v>57</v>
      </c>
      <c r="G229">
        <v>2386.1039999999998</v>
      </c>
      <c r="H229">
        <v>38.1736</v>
      </c>
      <c r="I229">
        <v>-104.512729866</v>
      </c>
      <c r="J229">
        <v>8101</v>
      </c>
    </row>
    <row r="230" spans="1:10" x14ac:dyDescent="0.25">
      <c r="A230" t="str">
        <f t="shared" si="3"/>
        <v>CORio Blanco</v>
      </c>
      <c r="B230" t="s">
        <v>569</v>
      </c>
      <c r="C230" t="s">
        <v>2359</v>
      </c>
      <c r="D230" t="s">
        <v>439</v>
      </c>
      <c r="E230" t="s">
        <v>579</v>
      </c>
      <c r="F230" t="s">
        <v>57</v>
      </c>
      <c r="G230">
        <v>3220.9340000000002</v>
      </c>
      <c r="H230">
        <v>39.979900000000001</v>
      </c>
      <c r="I230">
        <v>-108.217107248</v>
      </c>
      <c r="J230">
        <v>8103</v>
      </c>
    </row>
    <row r="231" spans="1:10" x14ac:dyDescent="0.25">
      <c r="A231" t="str">
        <f t="shared" si="3"/>
        <v>CORio Grande</v>
      </c>
      <c r="B231" t="s">
        <v>569</v>
      </c>
      <c r="C231" t="s">
        <v>2359</v>
      </c>
      <c r="D231" t="s">
        <v>441</v>
      </c>
      <c r="E231" t="s">
        <v>580</v>
      </c>
      <c r="F231" t="s">
        <v>57</v>
      </c>
      <c r="G231">
        <v>911.95799999999895</v>
      </c>
      <c r="H231">
        <v>37.582500000000003</v>
      </c>
      <c r="I231">
        <v>-106.383321233</v>
      </c>
      <c r="J231">
        <v>8105</v>
      </c>
    </row>
    <row r="232" spans="1:10" x14ac:dyDescent="0.25">
      <c r="A232" t="str">
        <f t="shared" si="3"/>
        <v>COAdams</v>
      </c>
      <c r="B232" t="s">
        <v>569</v>
      </c>
      <c r="C232" t="s">
        <v>2359</v>
      </c>
      <c r="D232" t="s">
        <v>349</v>
      </c>
      <c r="E232" t="s">
        <v>581</v>
      </c>
      <c r="F232" t="s">
        <v>57</v>
      </c>
      <c r="G232">
        <v>1167.653</v>
      </c>
      <c r="H232">
        <v>39.873600000000003</v>
      </c>
      <c r="I232">
        <v>-104.337893296</v>
      </c>
      <c r="J232">
        <v>8001</v>
      </c>
    </row>
    <row r="233" spans="1:10" x14ac:dyDescent="0.25">
      <c r="A233" t="str">
        <f t="shared" si="3"/>
        <v>COAlamosa</v>
      </c>
      <c r="B233" t="s">
        <v>569</v>
      </c>
      <c r="C233" t="s">
        <v>2359</v>
      </c>
      <c r="D233" t="s">
        <v>351</v>
      </c>
      <c r="E233" t="s">
        <v>582</v>
      </c>
      <c r="F233" t="s">
        <v>57</v>
      </c>
      <c r="G233">
        <v>722.64300000000003</v>
      </c>
      <c r="H233">
        <v>37.572899999999997</v>
      </c>
      <c r="I233">
        <v>-105.78832093299999</v>
      </c>
      <c r="J233">
        <v>8003</v>
      </c>
    </row>
    <row r="234" spans="1:10" x14ac:dyDescent="0.25">
      <c r="A234" t="str">
        <f t="shared" si="3"/>
        <v>COArapahoe</v>
      </c>
      <c r="B234" t="s">
        <v>569</v>
      </c>
      <c r="C234" t="s">
        <v>2359</v>
      </c>
      <c r="D234" t="s">
        <v>352</v>
      </c>
      <c r="E234" t="s">
        <v>583</v>
      </c>
      <c r="F234" t="s">
        <v>57</v>
      </c>
      <c r="G234">
        <v>798.1</v>
      </c>
      <c r="H234">
        <v>39.649700000000003</v>
      </c>
      <c r="I234">
        <v>-104.33911787300001</v>
      </c>
      <c r="J234">
        <v>8005</v>
      </c>
    </row>
    <row r="235" spans="1:10" x14ac:dyDescent="0.25">
      <c r="A235" t="str">
        <f t="shared" si="3"/>
        <v>COArchuleta</v>
      </c>
      <c r="B235" t="s">
        <v>569</v>
      </c>
      <c r="C235" t="s">
        <v>2359</v>
      </c>
      <c r="D235" t="s">
        <v>354</v>
      </c>
      <c r="E235" t="s">
        <v>584</v>
      </c>
      <c r="F235" t="s">
        <v>57</v>
      </c>
      <c r="G235">
        <v>1350.175</v>
      </c>
      <c r="H235">
        <v>37.1935</v>
      </c>
      <c r="I235">
        <v>-107.048287872</v>
      </c>
      <c r="J235">
        <v>8007</v>
      </c>
    </row>
    <row r="236" spans="1:10" x14ac:dyDescent="0.25">
      <c r="A236" t="str">
        <f t="shared" si="3"/>
        <v>COBaca</v>
      </c>
      <c r="B236" t="s">
        <v>569</v>
      </c>
      <c r="C236" t="s">
        <v>2359</v>
      </c>
      <c r="D236" t="s">
        <v>356</v>
      </c>
      <c r="E236" t="s">
        <v>585</v>
      </c>
      <c r="F236" t="s">
        <v>57</v>
      </c>
      <c r="G236">
        <v>2554.9670000000001</v>
      </c>
      <c r="H236">
        <v>37.319200000000002</v>
      </c>
      <c r="I236">
        <v>-102.56045272</v>
      </c>
      <c r="J236">
        <v>8009</v>
      </c>
    </row>
    <row r="237" spans="1:10" x14ac:dyDescent="0.25">
      <c r="A237" t="str">
        <f t="shared" si="3"/>
        <v>COBent</v>
      </c>
      <c r="B237" t="s">
        <v>569</v>
      </c>
      <c r="C237" t="s">
        <v>2359</v>
      </c>
      <c r="D237" t="s">
        <v>358</v>
      </c>
      <c r="E237" t="s">
        <v>586</v>
      </c>
      <c r="F237" t="s">
        <v>57</v>
      </c>
      <c r="G237">
        <v>1512.8610000000001</v>
      </c>
      <c r="H237">
        <v>37.955100000000002</v>
      </c>
      <c r="I237">
        <v>-103.071670443</v>
      </c>
      <c r="J237">
        <v>8011</v>
      </c>
    </row>
    <row r="238" spans="1:10" x14ac:dyDescent="0.25">
      <c r="A238" t="str">
        <f t="shared" si="3"/>
        <v>COBoulder</v>
      </c>
      <c r="B238" t="s">
        <v>569</v>
      </c>
      <c r="C238" t="s">
        <v>2359</v>
      </c>
      <c r="D238" t="s">
        <v>415</v>
      </c>
      <c r="E238" t="s">
        <v>587</v>
      </c>
      <c r="F238" t="s">
        <v>57</v>
      </c>
      <c r="G238">
        <v>726.28899999999896</v>
      </c>
      <c r="H238">
        <v>40.092500000000001</v>
      </c>
      <c r="I238">
        <v>-105.35774180600001</v>
      </c>
      <c r="J238">
        <v>8013</v>
      </c>
    </row>
    <row r="239" spans="1:10" x14ac:dyDescent="0.25">
      <c r="A239" t="str">
        <f t="shared" si="3"/>
        <v>COChaffee</v>
      </c>
      <c r="B239" t="s">
        <v>569</v>
      </c>
      <c r="C239" t="s">
        <v>2359</v>
      </c>
      <c r="D239" t="s">
        <v>417</v>
      </c>
      <c r="E239" t="s">
        <v>588</v>
      </c>
      <c r="F239" t="s">
        <v>57</v>
      </c>
      <c r="G239">
        <v>1013.403</v>
      </c>
      <c r="H239">
        <v>38.747</v>
      </c>
      <c r="I239">
        <v>-106.19413023</v>
      </c>
      <c r="J239">
        <v>8015</v>
      </c>
    </row>
    <row r="240" spans="1:10" x14ac:dyDescent="0.25">
      <c r="A240" t="str">
        <f t="shared" si="3"/>
        <v>COClear Creek</v>
      </c>
      <c r="B240" t="s">
        <v>569</v>
      </c>
      <c r="C240" t="s">
        <v>2359</v>
      </c>
      <c r="D240" t="s">
        <v>419</v>
      </c>
      <c r="E240" t="s">
        <v>589</v>
      </c>
      <c r="F240" t="s">
        <v>57</v>
      </c>
      <c r="G240">
        <v>395.22699999999901</v>
      </c>
      <c r="H240">
        <v>39.6892</v>
      </c>
      <c r="I240">
        <v>-105.644390548</v>
      </c>
      <c r="J240">
        <v>8019</v>
      </c>
    </row>
    <row r="241" spans="1:10" x14ac:dyDescent="0.25">
      <c r="A241" t="str">
        <f t="shared" si="3"/>
        <v>COCostilla</v>
      </c>
      <c r="B241" t="s">
        <v>569</v>
      </c>
      <c r="C241" t="s">
        <v>2359</v>
      </c>
      <c r="D241" t="s">
        <v>360</v>
      </c>
      <c r="E241" t="s">
        <v>590</v>
      </c>
      <c r="F241" t="s">
        <v>57</v>
      </c>
      <c r="G241">
        <v>1226.952</v>
      </c>
      <c r="H241">
        <v>37.278100000000002</v>
      </c>
      <c r="I241">
        <v>-105.428266221</v>
      </c>
      <c r="J241">
        <v>8023</v>
      </c>
    </row>
    <row r="242" spans="1:10" x14ac:dyDescent="0.25">
      <c r="A242" t="str">
        <f t="shared" si="3"/>
        <v>COCuster</v>
      </c>
      <c r="B242" t="s">
        <v>569</v>
      </c>
      <c r="C242" t="s">
        <v>2359</v>
      </c>
      <c r="D242" t="s">
        <v>364</v>
      </c>
      <c r="E242" t="s">
        <v>591</v>
      </c>
      <c r="F242" t="s">
        <v>57</v>
      </c>
      <c r="G242">
        <v>738.625</v>
      </c>
      <c r="H242">
        <v>38.108699999999999</v>
      </c>
      <c r="I242">
        <v>-105.367537688</v>
      </c>
      <c r="J242">
        <v>8027</v>
      </c>
    </row>
    <row r="243" spans="1:10" x14ac:dyDescent="0.25">
      <c r="A243" t="str">
        <f t="shared" si="3"/>
        <v>CODelta</v>
      </c>
      <c r="B243" t="s">
        <v>569</v>
      </c>
      <c r="C243" t="s">
        <v>2359</v>
      </c>
      <c r="D243" t="s">
        <v>321</v>
      </c>
      <c r="E243" t="s">
        <v>592</v>
      </c>
      <c r="F243" t="s">
        <v>57</v>
      </c>
      <c r="G243">
        <v>1142.05</v>
      </c>
      <c r="H243">
        <v>38.861400000000003</v>
      </c>
      <c r="I243">
        <v>-107.862891342</v>
      </c>
      <c r="J243">
        <v>8029</v>
      </c>
    </row>
    <row r="244" spans="1:10" x14ac:dyDescent="0.25">
      <c r="A244" t="str">
        <f t="shared" si="3"/>
        <v>CODenver</v>
      </c>
      <c r="B244" t="s">
        <v>569</v>
      </c>
      <c r="C244" t="s">
        <v>2359</v>
      </c>
      <c r="D244" t="s">
        <v>323</v>
      </c>
      <c r="E244" t="s">
        <v>593</v>
      </c>
      <c r="F244" t="s">
        <v>57</v>
      </c>
      <c r="G244">
        <v>153</v>
      </c>
      <c r="H244">
        <v>39.762</v>
      </c>
      <c r="I244">
        <v>-104.876472613</v>
      </c>
      <c r="J244">
        <v>8031</v>
      </c>
    </row>
    <row r="245" spans="1:10" x14ac:dyDescent="0.25">
      <c r="A245" t="str">
        <f t="shared" si="3"/>
        <v>CODouglas</v>
      </c>
      <c r="B245" t="s">
        <v>569</v>
      </c>
      <c r="C245" t="s">
        <v>2359</v>
      </c>
      <c r="D245" t="s">
        <v>368</v>
      </c>
      <c r="E245" t="s">
        <v>594</v>
      </c>
      <c r="F245" t="s">
        <v>57</v>
      </c>
      <c r="G245">
        <v>840.24800000000005</v>
      </c>
      <c r="H245">
        <v>39.329700000000003</v>
      </c>
      <c r="I245">
        <v>-104.92957527900001</v>
      </c>
      <c r="J245">
        <v>8035</v>
      </c>
    </row>
    <row r="246" spans="1:10" x14ac:dyDescent="0.25">
      <c r="A246" t="str">
        <f t="shared" si="3"/>
        <v>COEagle</v>
      </c>
      <c r="B246" t="s">
        <v>569</v>
      </c>
      <c r="C246" t="s">
        <v>2359</v>
      </c>
      <c r="D246" t="s">
        <v>325</v>
      </c>
      <c r="E246" t="s">
        <v>595</v>
      </c>
      <c r="F246" t="s">
        <v>57</v>
      </c>
      <c r="G246">
        <v>1684.53</v>
      </c>
      <c r="H246">
        <v>39.627800000000001</v>
      </c>
      <c r="I246">
        <v>-106.695356758</v>
      </c>
      <c r="J246">
        <v>8037</v>
      </c>
    </row>
    <row r="247" spans="1:10" x14ac:dyDescent="0.25">
      <c r="A247" t="str">
        <f t="shared" si="3"/>
        <v>COGrand</v>
      </c>
      <c r="B247" t="s">
        <v>569</v>
      </c>
      <c r="C247" t="s">
        <v>2359</v>
      </c>
      <c r="D247" t="s">
        <v>333</v>
      </c>
      <c r="E247" t="s">
        <v>596</v>
      </c>
      <c r="F247" t="s">
        <v>57</v>
      </c>
      <c r="G247">
        <v>1846.33</v>
      </c>
      <c r="H247">
        <v>40.102600000000002</v>
      </c>
      <c r="I247">
        <v>-106.118334049</v>
      </c>
      <c r="J247">
        <v>8049</v>
      </c>
    </row>
    <row r="248" spans="1:10" x14ac:dyDescent="0.25">
      <c r="A248" t="str">
        <f t="shared" si="3"/>
        <v>COGunnison</v>
      </c>
      <c r="B248" t="s">
        <v>569</v>
      </c>
      <c r="C248" t="s">
        <v>2359</v>
      </c>
      <c r="D248" t="s">
        <v>374</v>
      </c>
      <c r="E248" t="s">
        <v>597</v>
      </c>
      <c r="F248" t="s">
        <v>57</v>
      </c>
      <c r="G248">
        <v>3239.1</v>
      </c>
      <c r="H248">
        <v>38.666699999999999</v>
      </c>
      <c r="I248">
        <v>-107.031603827</v>
      </c>
      <c r="J248">
        <v>8051</v>
      </c>
    </row>
    <row r="249" spans="1:10" x14ac:dyDescent="0.25">
      <c r="A249" t="str">
        <f t="shared" si="3"/>
        <v>COHuerfano</v>
      </c>
      <c r="B249" t="s">
        <v>569</v>
      </c>
      <c r="C249" t="s">
        <v>2359</v>
      </c>
      <c r="D249" t="s">
        <v>376</v>
      </c>
      <c r="E249" t="s">
        <v>598</v>
      </c>
      <c r="F249" t="s">
        <v>57</v>
      </c>
      <c r="G249">
        <v>1591.001</v>
      </c>
      <c r="H249">
        <v>37.684699999999999</v>
      </c>
      <c r="I249">
        <v>-104.960600238</v>
      </c>
      <c r="J249">
        <v>8055</v>
      </c>
    </row>
    <row r="250" spans="1:10" x14ac:dyDescent="0.25">
      <c r="A250" t="str">
        <f t="shared" si="3"/>
        <v>COJackson</v>
      </c>
      <c r="B250" t="s">
        <v>569</v>
      </c>
      <c r="C250" t="s">
        <v>2359</v>
      </c>
      <c r="D250" t="s">
        <v>337</v>
      </c>
      <c r="E250" t="s">
        <v>232</v>
      </c>
      <c r="F250" t="s">
        <v>57</v>
      </c>
      <c r="G250">
        <v>1613.723</v>
      </c>
      <c r="H250">
        <v>40.666400000000003</v>
      </c>
      <c r="I250">
        <v>-106.34279741</v>
      </c>
      <c r="J250">
        <v>8057</v>
      </c>
    </row>
    <row r="251" spans="1:10" x14ac:dyDescent="0.25">
      <c r="A251" t="str">
        <f t="shared" si="3"/>
        <v>COJefferson</v>
      </c>
      <c r="B251" t="s">
        <v>569</v>
      </c>
      <c r="C251" t="s">
        <v>2359</v>
      </c>
      <c r="D251" t="s">
        <v>378</v>
      </c>
      <c r="E251" t="s">
        <v>210</v>
      </c>
      <c r="F251" t="s">
        <v>57</v>
      </c>
      <c r="G251">
        <v>764.20799999999895</v>
      </c>
      <c r="H251">
        <v>39.586399999999998</v>
      </c>
      <c r="I251">
        <v>-105.250477475</v>
      </c>
      <c r="J251">
        <v>8059</v>
      </c>
    </row>
    <row r="252" spans="1:10" x14ac:dyDescent="0.25">
      <c r="A252" t="str">
        <f t="shared" si="3"/>
        <v>COLake</v>
      </c>
      <c r="B252" t="s">
        <v>569</v>
      </c>
      <c r="C252" t="s">
        <v>2359</v>
      </c>
      <c r="D252" t="s">
        <v>382</v>
      </c>
      <c r="E252" t="s">
        <v>534</v>
      </c>
      <c r="F252" t="s">
        <v>57</v>
      </c>
      <c r="G252">
        <v>376.911</v>
      </c>
      <c r="H252">
        <v>39.202500000000001</v>
      </c>
      <c r="I252">
        <v>-106.344778386</v>
      </c>
      <c r="J252">
        <v>8065</v>
      </c>
    </row>
    <row r="253" spans="1:10" x14ac:dyDescent="0.25">
      <c r="A253" t="str">
        <f t="shared" si="3"/>
        <v>COLa Plata</v>
      </c>
      <c r="B253" t="s">
        <v>569</v>
      </c>
      <c r="C253" t="s">
        <v>2359</v>
      </c>
      <c r="D253" t="s">
        <v>341</v>
      </c>
      <c r="E253" t="s">
        <v>599</v>
      </c>
      <c r="F253" t="s">
        <v>57</v>
      </c>
      <c r="G253">
        <v>1692.078</v>
      </c>
      <c r="H253">
        <v>37.2866</v>
      </c>
      <c r="I253">
        <v>-107.84332918600001</v>
      </c>
      <c r="J253">
        <v>8067</v>
      </c>
    </row>
    <row r="254" spans="1:10" x14ac:dyDescent="0.25">
      <c r="A254" t="str">
        <f t="shared" si="3"/>
        <v>COLarimer</v>
      </c>
      <c r="B254" t="s">
        <v>569</v>
      </c>
      <c r="C254" t="s">
        <v>2359</v>
      </c>
      <c r="D254" t="s">
        <v>433</v>
      </c>
      <c r="E254" t="s">
        <v>600</v>
      </c>
      <c r="F254" t="s">
        <v>57</v>
      </c>
      <c r="G254">
        <v>2596.002</v>
      </c>
      <c r="H254">
        <v>40.666400000000003</v>
      </c>
      <c r="I254">
        <v>-105.461158583</v>
      </c>
      <c r="J254">
        <v>8069</v>
      </c>
    </row>
    <row r="255" spans="1:10" x14ac:dyDescent="0.25">
      <c r="A255" t="str">
        <f t="shared" si="3"/>
        <v>COMesa</v>
      </c>
      <c r="B255" t="s">
        <v>569</v>
      </c>
      <c r="C255" t="s">
        <v>2359</v>
      </c>
      <c r="D255" t="s">
        <v>345</v>
      </c>
      <c r="E255" t="s">
        <v>601</v>
      </c>
      <c r="F255" t="s">
        <v>57</v>
      </c>
      <c r="G255">
        <v>3328.9740000000002</v>
      </c>
      <c r="H255">
        <v>39.018300000000004</v>
      </c>
      <c r="I255">
        <v>-108.466445315</v>
      </c>
      <c r="J255">
        <v>8077</v>
      </c>
    </row>
    <row r="256" spans="1:10" x14ac:dyDescent="0.25">
      <c r="A256" t="str">
        <f t="shared" si="3"/>
        <v>COMoffat</v>
      </c>
      <c r="B256" t="s">
        <v>569</v>
      </c>
      <c r="C256" t="s">
        <v>2359</v>
      </c>
      <c r="D256" t="s">
        <v>435</v>
      </c>
      <c r="E256" t="s">
        <v>602</v>
      </c>
      <c r="F256" t="s">
        <v>57</v>
      </c>
      <c r="G256">
        <v>4743.29</v>
      </c>
      <c r="H256">
        <v>40.618400000000001</v>
      </c>
      <c r="I256">
        <v>-108.207422452</v>
      </c>
      <c r="J256">
        <v>8081</v>
      </c>
    </row>
    <row r="257" spans="1:10" x14ac:dyDescent="0.25">
      <c r="A257" t="str">
        <f t="shared" si="3"/>
        <v>COMontezuma</v>
      </c>
      <c r="B257" t="s">
        <v>569</v>
      </c>
      <c r="C257" t="s">
        <v>2359</v>
      </c>
      <c r="D257" t="s">
        <v>436</v>
      </c>
      <c r="E257" t="s">
        <v>603</v>
      </c>
      <c r="F257" t="s">
        <v>57</v>
      </c>
      <c r="G257">
        <v>2029.527</v>
      </c>
      <c r="H257">
        <v>37.3386</v>
      </c>
      <c r="I257">
        <v>-108.596573068</v>
      </c>
      <c r="J257">
        <v>8083</v>
      </c>
    </row>
    <row r="258" spans="1:10" x14ac:dyDescent="0.25">
      <c r="A258" t="str">
        <f t="shared" si="3"/>
        <v>COOuray</v>
      </c>
      <c r="B258" t="s">
        <v>569</v>
      </c>
      <c r="C258" t="s">
        <v>2359</v>
      </c>
      <c r="D258" t="s">
        <v>392</v>
      </c>
      <c r="E258" t="s">
        <v>604</v>
      </c>
      <c r="F258" t="s">
        <v>57</v>
      </c>
      <c r="G258">
        <v>541.59299999999905</v>
      </c>
      <c r="H258">
        <v>38.155500000000004</v>
      </c>
      <c r="I258">
        <v>-107.76928246600001</v>
      </c>
      <c r="J258">
        <v>8091</v>
      </c>
    </row>
    <row r="259" spans="1:10" x14ac:dyDescent="0.25">
      <c r="A259" t="str">
        <f t="shared" ref="A259:A322" si="4">C259&amp;E259</f>
        <v>COPark</v>
      </c>
      <c r="B259" t="s">
        <v>569</v>
      </c>
      <c r="C259" t="s">
        <v>2359</v>
      </c>
      <c r="D259" t="s">
        <v>438</v>
      </c>
      <c r="E259" t="s">
        <v>605</v>
      </c>
      <c r="F259" t="s">
        <v>57</v>
      </c>
      <c r="G259">
        <v>2193.846</v>
      </c>
      <c r="H259">
        <v>39.119300000000003</v>
      </c>
      <c r="I259">
        <v>-105.717114857</v>
      </c>
      <c r="J259">
        <v>8093</v>
      </c>
    </row>
    <row r="260" spans="1:10" x14ac:dyDescent="0.25">
      <c r="A260" t="str">
        <f t="shared" si="4"/>
        <v>COPitkin</v>
      </c>
      <c r="B260" t="s">
        <v>569</v>
      </c>
      <c r="C260" t="s">
        <v>2359</v>
      </c>
      <c r="D260" t="s">
        <v>396</v>
      </c>
      <c r="E260" t="s">
        <v>606</v>
      </c>
      <c r="F260" t="s">
        <v>57</v>
      </c>
      <c r="G260">
        <v>970.697</v>
      </c>
      <c r="H260">
        <v>39.217100000000002</v>
      </c>
      <c r="I260">
        <v>-106.91657799399999</v>
      </c>
      <c r="J260">
        <v>8097</v>
      </c>
    </row>
    <row r="261" spans="1:10" x14ac:dyDescent="0.25">
      <c r="A261" t="str">
        <f t="shared" si="4"/>
        <v>CORoutt</v>
      </c>
      <c r="B261" t="s">
        <v>569</v>
      </c>
      <c r="C261" t="s">
        <v>2359</v>
      </c>
      <c r="D261" t="s">
        <v>398</v>
      </c>
      <c r="E261" t="s">
        <v>607</v>
      </c>
      <c r="F261" t="s">
        <v>57</v>
      </c>
      <c r="G261">
        <v>2362.0259999999998</v>
      </c>
      <c r="H261">
        <v>40.485199999999999</v>
      </c>
      <c r="I261">
        <v>-106.99125872</v>
      </c>
      <c r="J261">
        <v>8107</v>
      </c>
    </row>
    <row r="262" spans="1:10" x14ac:dyDescent="0.25">
      <c r="A262" t="str">
        <f t="shared" si="4"/>
        <v>COSaguache</v>
      </c>
      <c r="B262" t="s">
        <v>569</v>
      </c>
      <c r="C262" t="s">
        <v>2359</v>
      </c>
      <c r="D262" t="s">
        <v>400</v>
      </c>
      <c r="E262" t="s">
        <v>608</v>
      </c>
      <c r="F262" t="s">
        <v>57</v>
      </c>
      <c r="G262">
        <v>3168.5250000000001</v>
      </c>
      <c r="H262">
        <v>38.080500000000001</v>
      </c>
      <c r="I262">
        <v>-106.281491957</v>
      </c>
      <c r="J262">
        <v>8109</v>
      </c>
    </row>
    <row r="263" spans="1:10" x14ac:dyDescent="0.25">
      <c r="A263" t="str">
        <f t="shared" si="4"/>
        <v>COSan Juan</v>
      </c>
      <c r="B263" t="s">
        <v>569</v>
      </c>
      <c r="C263" t="s">
        <v>2359</v>
      </c>
      <c r="D263" t="s">
        <v>443</v>
      </c>
      <c r="E263" t="s">
        <v>279</v>
      </c>
      <c r="F263" t="s">
        <v>57</v>
      </c>
      <c r="G263">
        <v>387.488</v>
      </c>
      <c r="H263">
        <v>37.764099999999999</v>
      </c>
      <c r="I263">
        <v>-107.676147152</v>
      </c>
      <c r="J263">
        <v>8111</v>
      </c>
    </row>
    <row r="264" spans="1:10" x14ac:dyDescent="0.25">
      <c r="A264" t="str">
        <f t="shared" si="4"/>
        <v>COSan Miguel</v>
      </c>
      <c r="B264" t="s">
        <v>569</v>
      </c>
      <c r="C264" t="s">
        <v>2359</v>
      </c>
      <c r="D264" t="s">
        <v>402</v>
      </c>
      <c r="E264" t="s">
        <v>609</v>
      </c>
      <c r="F264" t="s">
        <v>57</v>
      </c>
      <c r="G264">
        <v>1286.6110000000001</v>
      </c>
      <c r="H264">
        <v>38.003700000000002</v>
      </c>
      <c r="I264">
        <v>-108.40578469099999</v>
      </c>
      <c r="J264">
        <v>8113</v>
      </c>
    </row>
    <row r="265" spans="1:10" x14ac:dyDescent="0.25">
      <c r="A265" t="str">
        <f t="shared" si="4"/>
        <v>COSummit</v>
      </c>
      <c r="B265" t="s">
        <v>569</v>
      </c>
      <c r="C265" t="s">
        <v>2359</v>
      </c>
      <c r="D265" t="s">
        <v>406</v>
      </c>
      <c r="E265" t="s">
        <v>610</v>
      </c>
      <c r="F265" t="s">
        <v>57</v>
      </c>
      <c r="G265">
        <v>608.35799999999904</v>
      </c>
      <c r="H265">
        <v>39.6342</v>
      </c>
      <c r="I265">
        <v>-106.11636629100001</v>
      </c>
      <c r="J265">
        <v>8117</v>
      </c>
    </row>
    <row r="266" spans="1:10" x14ac:dyDescent="0.25">
      <c r="A266" t="str">
        <f t="shared" si="4"/>
        <v>COBroomfield</v>
      </c>
      <c r="B266" t="s">
        <v>569</v>
      </c>
      <c r="C266" t="s">
        <v>2359</v>
      </c>
      <c r="D266" t="s">
        <v>611</v>
      </c>
      <c r="E266" t="s">
        <v>612</v>
      </c>
      <c r="F266" t="s">
        <v>57</v>
      </c>
      <c r="G266">
        <v>33.033999999999899</v>
      </c>
      <c r="H266">
        <v>39.9542</v>
      </c>
      <c r="I266">
        <v>-105.052793372</v>
      </c>
      <c r="J266">
        <v>8014</v>
      </c>
    </row>
    <row r="267" spans="1:10" x14ac:dyDescent="0.25">
      <c r="A267" t="str">
        <f t="shared" si="4"/>
        <v>COCheyenne</v>
      </c>
      <c r="B267" t="s">
        <v>569</v>
      </c>
      <c r="C267" t="s">
        <v>2359</v>
      </c>
      <c r="D267" t="s">
        <v>418</v>
      </c>
      <c r="E267" t="s">
        <v>613</v>
      </c>
      <c r="F267" t="s">
        <v>57</v>
      </c>
      <c r="G267">
        <v>1778.2760000000001</v>
      </c>
      <c r="H267">
        <v>38.8279</v>
      </c>
      <c r="I267">
        <v>-102.60351572099999</v>
      </c>
      <c r="J267">
        <v>8017</v>
      </c>
    </row>
    <row r="268" spans="1:10" x14ac:dyDescent="0.25">
      <c r="A268" t="str">
        <f t="shared" si="4"/>
        <v>COConejos</v>
      </c>
      <c r="B268" t="s">
        <v>569</v>
      </c>
      <c r="C268" t="s">
        <v>2359</v>
      </c>
      <c r="D268" t="s">
        <v>421</v>
      </c>
      <c r="E268" t="s">
        <v>614</v>
      </c>
      <c r="F268" t="s">
        <v>57</v>
      </c>
      <c r="G268">
        <v>1287.3910000000001</v>
      </c>
      <c r="H268">
        <v>37.200699999999998</v>
      </c>
      <c r="I268">
        <v>-106.191612511</v>
      </c>
      <c r="J268">
        <v>8021</v>
      </c>
    </row>
    <row r="269" spans="1:10" x14ac:dyDescent="0.25">
      <c r="A269" t="str">
        <f t="shared" si="4"/>
        <v>COCrowley</v>
      </c>
      <c r="B269" t="s">
        <v>569</v>
      </c>
      <c r="C269" t="s">
        <v>2359</v>
      </c>
      <c r="D269" t="s">
        <v>362</v>
      </c>
      <c r="E269" t="s">
        <v>615</v>
      </c>
      <c r="F269" t="s">
        <v>57</v>
      </c>
      <c r="G269">
        <v>787.42100000000005</v>
      </c>
      <c r="H269">
        <v>38.326599999999999</v>
      </c>
      <c r="I269">
        <v>-103.78449464099999</v>
      </c>
      <c r="J269">
        <v>8025</v>
      </c>
    </row>
    <row r="270" spans="1:10" x14ac:dyDescent="0.25">
      <c r="A270" t="str">
        <f t="shared" si="4"/>
        <v>CODolores</v>
      </c>
      <c r="B270" t="s">
        <v>569</v>
      </c>
      <c r="C270" t="s">
        <v>2359</v>
      </c>
      <c r="D270" t="s">
        <v>366</v>
      </c>
      <c r="E270" t="s">
        <v>616</v>
      </c>
      <c r="F270" t="s">
        <v>57</v>
      </c>
      <c r="G270">
        <v>1067.0509999999999</v>
      </c>
      <c r="H270">
        <v>37.7517</v>
      </c>
      <c r="I270">
        <v>-108.51737658899999</v>
      </c>
      <c r="J270">
        <v>8033</v>
      </c>
    </row>
    <row r="271" spans="1:10" x14ac:dyDescent="0.25">
      <c r="A271" t="str">
        <f t="shared" si="4"/>
        <v>COElbert</v>
      </c>
      <c r="B271" t="s">
        <v>569</v>
      </c>
      <c r="C271" t="s">
        <v>2359</v>
      </c>
      <c r="D271" t="s">
        <v>327</v>
      </c>
      <c r="E271" t="s">
        <v>617</v>
      </c>
      <c r="F271" t="s">
        <v>57</v>
      </c>
      <c r="G271">
        <v>1850.847</v>
      </c>
      <c r="H271">
        <v>39.286499999999997</v>
      </c>
      <c r="I271">
        <v>-104.13596189800001</v>
      </c>
      <c r="J271">
        <v>8039</v>
      </c>
    </row>
    <row r="272" spans="1:10" x14ac:dyDescent="0.25">
      <c r="A272" t="str">
        <f t="shared" si="4"/>
        <v>COEl Paso</v>
      </c>
      <c r="B272" t="s">
        <v>569</v>
      </c>
      <c r="C272" t="s">
        <v>2359</v>
      </c>
      <c r="D272" t="s">
        <v>329</v>
      </c>
      <c r="E272" t="s">
        <v>618</v>
      </c>
      <c r="F272" t="s">
        <v>57</v>
      </c>
      <c r="G272">
        <v>2126.8009999999999</v>
      </c>
      <c r="H272">
        <v>38.832099999999997</v>
      </c>
      <c r="I272">
        <v>-104.525469509</v>
      </c>
      <c r="J272">
        <v>8041</v>
      </c>
    </row>
    <row r="273" spans="1:10" x14ac:dyDescent="0.25">
      <c r="A273" t="str">
        <f t="shared" si="4"/>
        <v>COFremont</v>
      </c>
      <c r="B273" t="s">
        <v>569</v>
      </c>
      <c r="C273" t="s">
        <v>2359</v>
      </c>
      <c r="D273" t="s">
        <v>370</v>
      </c>
      <c r="E273" t="s">
        <v>619</v>
      </c>
      <c r="F273" t="s">
        <v>57</v>
      </c>
      <c r="G273">
        <v>1533.068</v>
      </c>
      <c r="H273">
        <v>38.472999999999999</v>
      </c>
      <c r="I273">
        <v>-105.43968864199999</v>
      </c>
      <c r="J273">
        <v>8043</v>
      </c>
    </row>
    <row r="274" spans="1:10" x14ac:dyDescent="0.25">
      <c r="A274" t="str">
        <f t="shared" si="4"/>
        <v>COGarfield</v>
      </c>
      <c r="B274" t="s">
        <v>569</v>
      </c>
      <c r="C274" t="s">
        <v>2359</v>
      </c>
      <c r="D274" t="s">
        <v>331</v>
      </c>
      <c r="E274" t="s">
        <v>620</v>
      </c>
      <c r="F274" t="s">
        <v>57</v>
      </c>
      <c r="G274">
        <v>2947.5630000000001</v>
      </c>
      <c r="H274">
        <v>39.599299999999999</v>
      </c>
      <c r="I274">
        <v>-107.903999012</v>
      </c>
      <c r="J274">
        <v>8045</v>
      </c>
    </row>
    <row r="275" spans="1:10" x14ac:dyDescent="0.25">
      <c r="A275" t="str">
        <f t="shared" si="4"/>
        <v>COGilpin</v>
      </c>
      <c r="B275" t="s">
        <v>569</v>
      </c>
      <c r="C275" t="s">
        <v>2359</v>
      </c>
      <c r="D275" t="s">
        <v>372</v>
      </c>
      <c r="E275" t="s">
        <v>621</v>
      </c>
      <c r="F275" t="s">
        <v>57</v>
      </c>
      <c r="G275">
        <v>149.89599999999899</v>
      </c>
      <c r="H275">
        <v>39.857599999999998</v>
      </c>
      <c r="I275">
        <v>-105.52253707</v>
      </c>
      <c r="J275">
        <v>8047</v>
      </c>
    </row>
    <row r="276" spans="1:10" x14ac:dyDescent="0.25">
      <c r="A276" t="str">
        <f t="shared" si="4"/>
        <v>COSedgwick</v>
      </c>
      <c r="B276" t="s">
        <v>569</v>
      </c>
      <c r="C276" t="s">
        <v>2359</v>
      </c>
      <c r="D276" t="s">
        <v>404</v>
      </c>
      <c r="E276" t="s">
        <v>622</v>
      </c>
      <c r="F276" t="s">
        <v>57</v>
      </c>
      <c r="G276">
        <v>548.04100000000005</v>
      </c>
      <c r="H276">
        <v>40.875900000000001</v>
      </c>
      <c r="I276">
        <v>-102.35180252000001</v>
      </c>
      <c r="J276">
        <v>8115</v>
      </c>
    </row>
    <row r="277" spans="1:10" x14ac:dyDescent="0.25">
      <c r="A277" t="str">
        <f t="shared" si="4"/>
        <v>COTeller</v>
      </c>
      <c r="B277" t="s">
        <v>569</v>
      </c>
      <c r="C277" t="s">
        <v>2359</v>
      </c>
      <c r="D277" t="s">
        <v>408</v>
      </c>
      <c r="E277" t="s">
        <v>623</v>
      </c>
      <c r="F277" t="s">
        <v>57</v>
      </c>
      <c r="G277">
        <v>557.05499999999904</v>
      </c>
      <c r="H277">
        <v>38.882100000000001</v>
      </c>
      <c r="I277">
        <v>-105.16178527700001</v>
      </c>
      <c r="J277">
        <v>8119</v>
      </c>
    </row>
    <row r="278" spans="1:10" x14ac:dyDescent="0.25">
      <c r="A278" t="str">
        <f t="shared" si="4"/>
        <v>COWashington</v>
      </c>
      <c r="B278" t="s">
        <v>569</v>
      </c>
      <c r="C278" t="s">
        <v>2359</v>
      </c>
      <c r="D278" t="s">
        <v>410</v>
      </c>
      <c r="E278" t="s">
        <v>226</v>
      </c>
      <c r="F278" t="s">
        <v>57</v>
      </c>
      <c r="G278">
        <v>2518.0309999999999</v>
      </c>
      <c r="H278">
        <v>39.970999999999997</v>
      </c>
      <c r="I278">
        <v>-103.201252426</v>
      </c>
      <c r="J278">
        <v>8121</v>
      </c>
    </row>
    <row r="279" spans="1:10" x14ac:dyDescent="0.25">
      <c r="A279" t="str">
        <f t="shared" si="4"/>
        <v>COWeld</v>
      </c>
      <c r="B279" t="s">
        <v>569</v>
      </c>
      <c r="C279" t="s">
        <v>2359</v>
      </c>
      <c r="D279" t="s">
        <v>423</v>
      </c>
      <c r="E279" t="s">
        <v>624</v>
      </c>
      <c r="F279" t="s">
        <v>57</v>
      </c>
      <c r="G279">
        <v>3987.2379999999998</v>
      </c>
      <c r="H279">
        <v>40.5548</v>
      </c>
      <c r="I279">
        <v>-104.392463251</v>
      </c>
      <c r="J279">
        <v>8123</v>
      </c>
    </row>
    <row r="280" spans="1:10" x14ac:dyDescent="0.25">
      <c r="A280" t="str">
        <f t="shared" si="4"/>
        <v>COYuma</v>
      </c>
      <c r="B280" t="s">
        <v>569</v>
      </c>
      <c r="C280" t="s">
        <v>2359</v>
      </c>
      <c r="D280" t="s">
        <v>425</v>
      </c>
      <c r="E280" t="s">
        <v>461</v>
      </c>
      <c r="F280" t="s">
        <v>57</v>
      </c>
      <c r="G280">
        <v>2364.4050000000002</v>
      </c>
      <c r="H280">
        <v>40.002899999999997</v>
      </c>
      <c r="I280">
        <v>-102.42425977400001</v>
      </c>
      <c r="J280">
        <v>8125</v>
      </c>
    </row>
    <row r="281" spans="1:10" x14ac:dyDescent="0.25">
      <c r="A281" t="str">
        <f t="shared" si="4"/>
        <v>CTFairfield</v>
      </c>
      <c r="B281" t="s">
        <v>625</v>
      </c>
      <c r="C281" t="s">
        <v>195</v>
      </c>
      <c r="D281" t="s">
        <v>349</v>
      </c>
      <c r="E281" t="s">
        <v>626</v>
      </c>
      <c r="F281" t="s">
        <v>57</v>
      </c>
      <c r="G281">
        <v>624.88999999999896</v>
      </c>
      <c r="H281">
        <v>41.271099999999997</v>
      </c>
      <c r="I281">
        <v>-73.389183575000004</v>
      </c>
      <c r="J281">
        <v>9001</v>
      </c>
    </row>
    <row r="282" spans="1:10" x14ac:dyDescent="0.25">
      <c r="A282" t="str">
        <f t="shared" si="4"/>
        <v>CTHartford</v>
      </c>
      <c r="B282" t="s">
        <v>625</v>
      </c>
      <c r="C282" t="s">
        <v>195</v>
      </c>
      <c r="D282" t="s">
        <v>351</v>
      </c>
      <c r="E282" t="s">
        <v>627</v>
      </c>
      <c r="F282" t="s">
        <v>57</v>
      </c>
      <c r="G282">
        <v>735.09699999999896</v>
      </c>
      <c r="H282">
        <v>41.806399999999996</v>
      </c>
      <c r="I282">
        <v>-72.732832020399997</v>
      </c>
      <c r="J282">
        <v>9003</v>
      </c>
    </row>
    <row r="283" spans="1:10" x14ac:dyDescent="0.25">
      <c r="A283" t="str">
        <f t="shared" si="4"/>
        <v>CTLitchfield</v>
      </c>
      <c r="B283" t="s">
        <v>625</v>
      </c>
      <c r="C283" t="s">
        <v>195</v>
      </c>
      <c r="D283" t="s">
        <v>352</v>
      </c>
      <c r="E283" t="s">
        <v>628</v>
      </c>
      <c r="F283" t="s">
        <v>57</v>
      </c>
      <c r="G283">
        <v>920.55999999999904</v>
      </c>
      <c r="H283">
        <v>41.792499999999997</v>
      </c>
      <c r="I283">
        <v>-73.245308443900001</v>
      </c>
      <c r="J283">
        <v>9005</v>
      </c>
    </row>
    <row r="284" spans="1:10" x14ac:dyDescent="0.25">
      <c r="A284" t="str">
        <f t="shared" si="4"/>
        <v>CTMiddlesex</v>
      </c>
      <c r="B284" t="s">
        <v>625</v>
      </c>
      <c r="C284" t="s">
        <v>195</v>
      </c>
      <c r="D284" t="s">
        <v>354</v>
      </c>
      <c r="E284" t="s">
        <v>311</v>
      </c>
      <c r="F284" t="s">
        <v>57</v>
      </c>
      <c r="G284">
        <v>369.30099999999902</v>
      </c>
      <c r="H284">
        <v>41.463099999999997</v>
      </c>
      <c r="I284">
        <v>-72.534935269499996</v>
      </c>
      <c r="J284">
        <v>9007</v>
      </c>
    </row>
    <row r="285" spans="1:10" x14ac:dyDescent="0.25">
      <c r="A285" t="str">
        <f t="shared" si="4"/>
        <v>CTNew Haven</v>
      </c>
      <c r="B285" t="s">
        <v>625</v>
      </c>
      <c r="C285" t="s">
        <v>195</v>
      </c>
      <c r="D285" t="s">
        <v>356</v>
      </c>
      <c r="E285" t="s">
        <v>629</v>
      </c>
      <c r="F285" t="s">
        <v>57</v>
      </c>
      <c r="G285">
        <v>604.50599999999895</v>
      </c>
      <c r="H285">
        <v>41.410499999999999</v>
      </c>
      <c r="I285">
        <v>-72.932285460499997</v>
      </c>
      <c r="J285">
        <v>9009</v>
      </c>
    </row>
    <row r="286" spans="1:10" x14ac:dyDescent="0.25">
      <c r="A286" t="str">
        <f t="shared" si="4"/>
        <v>CTNew London</v>
      </c>
      <c r="B286" t="s">
        <v>625</v>
      </c>
      <c r="C286" t="s">
        <v>195</v>
      </c>
      <c r="D286" t="s">
        <v>358</v>
      </c>
      <c r="E286" t="s">
        <v>630</v>
      </c>
      <c r="F286" t="s">
        <v>57</v>
      </c>
      <c r="G286">
        <v>664.87800000000004</v>
      </c>
      <c r="H286">
        <v>41.486800000000002</v>
      </c>
      <c r="I286">
        <v>-72.102108857299996</v>
      </c>
      <c r="J286">
        <v>9011</v>
      </c>
    </row>
    <row r="287" spans="1:10" x14ac:dyDescent="0.25">
      <c r="A287" t="str">
        <f t="shared" si="4"/>
        <v>CTTolland</v>
      </c>
      <c r="B287" t="s">
        <v>625</v>
      </c>
      <c r="C287" t="s">
        <v>195</v>
      </c>
      <c r="D287" t="s">
        <v>415</v>
      </c>
      <c r="E287" t="s">
        <v>631</v>
      </c>
      <c r="F287" t="s">
        <v>57</v>
      </c>
      <c r="G287">
        <v>410.214</v>
      </c>
      <c r="H287">
        <v>41.854999999999997</v>
      </c>
      <c r="I287">
        <v>-72.336478616299999</v>
      </c>
      <c r="J287">
        <v>9013</v>
      </c>
    </row>
    <row r="288" spans="1:10" x14ac:dyDescent="0.25">
      <c r="A288" t="str">
        <f t="shared" si="4"/>
        <v>CTWindham</v>
      </c>
      <c r="B288" t="s">
        <v>625</v>
      </c>
      <c r="C288" t="s">
        <v>195</v>
      </c>
      <c r="D288" t="s">
        <v>417</v>
      </c>
      <c r="E288" t="s">
        <v>632</v>
      </c>
      <c r="F288" t="s">
        <v>57</v>
      </c>
      <c r="G288">
        <v>512.90999999999894</v>
      </c>
      <c r="H288">
        <v>41.829900000000002</v>
      </c>
      <c r="I288">
        <v>-71.987512414700007</v>
      </c>
      <c r="J288">
        <v>9015</v>
      </c>
    </row>
    <row r="289" spans="1:10" x14ac:dyDescent="0.25">
      <c r="A289" t="str">
        <f t="shared" si="4"/>
        <v>DEKent</v>
      </c>
      <c r="B289" t="s">
        <v>633</v>
      </c>
      <c r="C289" t="s">
        <v>77</v>
      </c>
      <c r="D289" t="s">
        <v>349</v>
      </c>
      <c r="E289" t="s">
        <v>231</v>
      </c>
      <c r="F289" t="s">
        <v>57</v>
      </c>
      <c r="G289">
        <v>586.17899999999895</v>
      </c>
      <c r="H289">
        <v>39.086300000000001</v>
      </c>
      <c r="I289">
        <v>-75.568205561499994</v>
      </c>
      <c r="J289">
        <v>10001</v>
      </c>
    </row>
    <row r="290" spans="1:10" x14ac:dyDescent="0.25">
      <c r="A290" t="str">
        <f t="shared" si="4"/>
        <v>DENew Castle</v>
      </c>
      <c r="B290" t="s">
        <v>633</v>
      </c>
      <c r="C290" t="s">
        <v>77</v>
      </c>
      <c r="D290" t="s">
        <v>351</v>
      </c>
      <c r="E290" t="s">
        <v>634</v>
      </c>
      <c r="F290" t="s">
        <v>57</v>
      </c>
      <c r="G290">
        <v>426.286</v>
      </c>
      <c r="H290">
        <v>39.581400000000002</v>
      </c>
      <c r="I290">
        <v>-75.647828351900003</v>
      </c>
      <c r="J290">
        <v>10003</v>
      </c>
    </row>
    <row r="291" spans="1:10" x14ac:dyDescent="0.25">
      <c r="A291" t="str">
        <f t="shared" si="4"/>
        <v>DESussex</v>
      </c>
      <c r="B291" t="s">
        <v>633</v>
      </c>
      <c r="C291" t="s">
        <v>77</v>
      </c>
      <c r="D291" t="s">
        <v>352</v>
      </c>
      <c r="E291" t="s">
        <v>635</v>
      </c>
      <c r="F291" t="s">
        <v>57</v>
      </c>
      <c r="G291">
        <v>936.07899999999904</v>
      </c>
      <c r="H291">
        <v>38.660699999999999</v>
      </c>
      <c r="I291">
        <v>-75.389981171000002</v>
      </c>
      <c r="J291">
        <v>10005</v>
      </c>
    </row>
    <row r="292" spans="1:10" x14ac:dyDescent="0.25">
      <c r="A292" t="str">
        <f t="shared" si="4"/>
        <v>DCDistrict of Columbia</v>
      </c>
      <c r="B292" t="s">
        <v>636</v>
      </c>
      <c r="C292" t="s">
        <v>2360</v>
      </c>
      <c r="D292" t="s">
        <v>349</v>
      </c>
      <c r="E292" t="s">
        <v>637</v>
      </c>
      <c r="G292">
        <v>61.048000000000002</v>
      </c>
      <c r="H292">
        <v>38.904699999999998</v>
      </c>
      <c r="I292">
        <v>-77.016299781599997</v>
      </c>
      <c r="J292">
        <v>11001</v>
      </c>
    </row>
    <row r="293" spans="1:10" x14ac:dyDescent="0.25">
      <c r="A293" t="str">
        <f t="shared" si="4"/>
        <v>FLCalhoun</v>
      </c>
      <c r="B293" t="s">
        <v>638</v>
      </c>
      <c r="C293" t="s">
        <v>127</v>
      </c>
      <c r="D293" t="s">
        <v>415</v>
      </c>
      <c r="E293" t="s">
        <v>259</v>
      </c>
      <c r="F293" t="s">
        <v>57</v>
      </c>
      <c r="G293">
        <v>567.33399999999904</v>
      </c>
      <c r="H293">
        <v>30.405999999999999</v>
      </c>
      <c r="I293">
        <v>-85.197220395200006</v>
      </c>
      <c r="J293">
        <v>12013</v>
      </c>
    </row>
    <row r="294" spans="1:10" x14ac:dyDescent="0.25">
      <c r="A294" t="str">
        <f t="shared" si="4"/>
        <v>FLCharlotte</v>
      </c>
      <c r="B294" t="s">
        <v>638</v>
      </c>
      <c r="C294" t="s">
        <v>127</v>
      </c>
      <c r="D294" t="s">
        <v>417</v>
      </c>
      <c r="E294" t="s">
        <v>206</v>
      </c>
      <c r="F294" t="s">
        <v>57</v>
      </c>
      <c r="G294">
        <v>680.279</v>
      </c>
      <c r="H294">
        <v>26.905799999999999</v>
      </c>
      <c r="I294">
        <v>-81.911753876600002</v>
      </c>
      <c r="J294">
        <v>12015</v>
      </c>
    </row>
    <row r="295" spans="1:10" x14ac:dyDescent="0.25">
      <c r="A295" t="str">
        <f t="shared" si="4"/>
        <v>FLClay</v>
      </c>
      <c r="B295" t="s">
        <v>638</v>
      </c>
      <c r="C295" t="s">
        <v>127</v>
      </c>
      <c r="D295" t="s">
        <v>419</v>
      </c>
      <c r="E295" t="s">
        <v>365</v>
      </c>
      <c r="F295" t="s">
        <v>57</v>
      </c>
      <c r="G295">
        <v>604.36</v>
      </c>
      <c r="H295">
        <v>29.9831</v>
      </c>
      <c r="I295">
        <v>-81.857861639500001</v>
      </c>
      <c r="J295">
        <v>12019</v>
      </c>
    </row>
    <row r="296" spans="1:10" x14ac:dyDescent="0.25">
      <c r="A296" t="str">
        <f t="shared" si="4"/>
        <v>FLCollier</v>
      </c>
      <c r="B296" t="s">
        <v>638</v>
      </c>
      <c r="C296" t="s">
        <v>127</v>
      </c>
      <c r="D296" t="s">
        <v>421</v>
      </c>
      <c r="E296" t="s">
        <v>214</v>
      </c>
      <c r="F296" t="s">
        <v>57</v>
      </c>
      <c r="G296">
        <v>1998.3240000000001</v>
      </c>
      <c r="H296">
        <v>26.117100000000001</v>
      </c>
      <c r="I296">
        <v>-81.344648634699993</v>
      </c>
      <c r="J296">
        <v>12021</v>
      </c>
    </row>
    <row r="297" spans="1:10" x14ac:dyDescent="0.25">
      <c r="A297" t="str">
        <f t="shared" si="4"/>
        <v>FLDeSoto</v>
      </c>
      <c r="B297" t="s">
        <v>638</v>
      </c>
      <c r="C297" t="s">
        <v>127</v>
      </c>
      <c r="D297" t="s">
        <v>364</v>
      </c>
      <c r="E297" t="s">
        <v>639</v>
      </c>
      <c r="F297" t="s">
        <v>57</v>
      </c>
      <c r="G297">
        <v>637.05899999999895</v>
      </c>
      <c r="H297">
        <v>27.186299999999999</v>
      </c>
      <c r="I297">
        <v>-81.809413287699996</v>
      </c>
      <c r="J297">
        <v>12027</v>
      </c>
    </row>
    <row r="298" spans="1:10" x14ac:dyDescent="0.25">
      <c r="A298" t="str">
        <f t="shared" si="4"/>
        <v>FLFlagler</v>
      </c>
      <c r="B298" t="s">
        <v>638</v>
      </c>
      <c r="C298" t="s">
        <v>127</v>
      </c>
      <c r="D298" t="s">
        <v>368</v>
      </c>
      <c r="E298" t="s">
        <v>640</v>
      </c>
      <c r="F298" t="s">
        <v>57</v>
      </c>
      <c r="G298">
        <v>485.46100000000001</v>
      </c>
      <c r="H298">
        <v>29.461400000000001</v>
      </c>
      <c r="I298">
        <v>-81.313574892700004</v>
      </c>
      <c r="J298">
        <v>12035</v>
      </c>
    </row>
    <row r="299" spans="1:10" x14ac:dyDescent="0.25">
      <c r="A299" t="str">
        <f t="shared" si="4"/>
        <v>FLLafayette</v>
      </c>
      <c r="B299" t="s">
        <v>638</v>
      </c>
      <c r="C299" t="s">
        <v>127</v>
      </c>
      <c r="D299" t="s">
        <v>341</v>
      </c>
      <c r="E299" t="s">
        <v>482</v>
      </c>
      <c r="F299" t="s">
        <v>57</v>
      </c>
      <c r="G299">
        <v>543.41099999999904</v>
      </c>
      <c r="H299">
        <v>29.985499999999998</v>
      </c>
      <c r="I299">
        <v>-83.181055860300006</v>
      </c>
      <c r="J299">
        <v>12067</v>
      </c>
    </row>
    <row r="300" spans="1:10" x14ac:dyDescent="0.25">
      <c r="A300" t="str">
        <f t="shared" si="4"/>
        <v>FLManatee</v>
      </c>
      <c r="B300" t="s">
        <v>638</v>
      </c>
      <c r="C300" t="s">
        <v>127</v>
      </c>
      <c r="D300" t="s">
        <v>435</v>
      </c>
      <c r="E300" t="s">
        <v>208</v>
      </c>
      <c r="F300" t="s">
        <v>57</v>
      </c>
      <c r="G300">
        <v>742.93100000000004</v>
      </c>
      <c r="H300">
        <v>27.471900000000002</v>
      </c>
      <c r="I300">
        <v>-82.315575127100004</v>
      </c>
      <c r="J300">
        <v>12081</v>
      </c>
    </row>
    <row r="301" spans="1:10" x14ac:dyDescent="0.25">
      <c r="A301" t="str">
        <f t="shared" si="4"/>
        <v>FLMartin</v>
      </c>
      <c r="B301" t="s">
        <v>638</v>
      </c>
      <c r="C301" t="s">
        <v>127</v>
      </c>
      <c r="D301" t="s">
        <v>386</v>
      </c>
      <c r="E301" t="s">
        <v>205</v>
      </c>
      <c r="F301" t="s">
        <v>57</v>
      </c>
      <c r="G301">
        <v>543.46400000000006</v>
      </c>
      <c r="H301">
        <v>27.077500000000001</v>
      </c>
      <c r="I301">
        <v>-80.4312498428</v>
      </c>
      <c r="J301">
        <v>12085</v>
      </c>
    </row>
    <row r="302" spans="1:10" x14ac:dyDescent="0.25">
      <c r="A302" t="str">
        <f t="shared" si="4"/>
        <v>FLMonroe</v>
      </c>
      <c r="B302" t="s">
        <v>638</v>
      </c>
      <c r="C302" t="s">
        <v>127</v>
      </c>
      <c r="D302" t="s">
        <v>388</v>
      </c>
      <c r="E302" t="s">
        <v>203</v>
      </c>
      <c r="F302" t="s">
        <v>57</v>
      </c>
      <c r="G302">
        <v>983.28200000000004</v>
      </c>
      <c r="H302">
        <v>25.3751</v>
      </c>
      <c r="I302">
        <v>-81.0773666658</v>
      </c>
      <c r="J302">
        <v>12087</v>
      </c>
    </row>
    <row r="303" spans="1:10" x14ac:dyDescent="0.25">
      <c r="A303" t="str">
        <f t="shared" si="4"/>
        <v>FLOkaloosa</v>
      </c>
      <c r="B303" t="s">
        <v>638</v>
      </c>
      <c r="C303" t="s">
        <v>127</v>
      </c>
      <c r="D303" t="s">
        <v>392</v>
      </c>
      <c r="E303" t="s">
        <v>641</v>
      </c>
      <c r="F303" t="s">
        <v>57</v>
      </c>
      <c r="G303">
        <v>930.24699999999905</v>
      </c>
      <c r="H303">
        <v>30.690899999999999</v>
      </c>
      <c r="I303">
        <v>-86.591792988899996</v>
      </c>
      <c r="J303">
        <v>12091</v>
      </c>
    </row>
    <row r="304" spans="1:10" x14ac:dyDescent="0.25">
      <c r="A304" t="str">
        <f t="shared" si="4"/>
        <v>FLPalm Beach</v>
      </c>
      <c r="B304" t="s">
        <v>638</v>
      </c>
      <c r="C304" t="s">
        <v>127</v>
      </c>
      <c r="D304" t="s">
        <v>397</v>
      </c>
      <c r="E304" t="s">
        <v>642</v>
      </c>
      <c r="F304" t="s">
        <v>57</v>
      </c>
      <c r="G304">
        <v>1969.7629999999999</v>
      </c>
      <c r="H304">
        <v>26.647600000000001</v>
      </c>
      <c r="I304">
        <v>-80.4654609631</v>
      </c>
      <c r="J304">
        <v>12099</v>
      </c>
    </row>
    <row r="305" spans="1:10" x14ac:dyDescent="0.25">
      <c r="A305" t="str">
        <f t="shared" si="4"/>
        <v>FLPolk</v>
      </c>
      <c r="B305" t="s">
        <v>638</v>
      </c>
      <c r="C305" t="s">
        <v>127</v>
      </c>
      <c r="D305" t="s">
        <v>441</v>
      </c>
      <c r="E305" t="s">
        <v>512</v>
      </c>
      <c r="F305" t="s">
        <v>57</v>
      </c>
      <c r="G305">
        <v>1797.837</v>
      </c>
      <c r="H305">
        <v>27.948899999999998</v>
      </c>
      <c r="I305">
        <v>-81.6976179957</v>
      </c>
      <c r="J305">
        <v>12105</v>
      </c>
    </row>
    <row r="306" spans="1:10" x14ac:dyDescent="0.25">
      <c r="A306" t="str">
        <f t="shared" si="4"/>
        <v>FLPutnam</v>
      </c>
      <c r="B306" t="s">
        <v>638</v>
      </c>
      <c r="C306" t="s">
        <v>127</v>
      </c>
      <c r="D306" t="s">
        <v>398</v>
      </c>
      <c r="E306" t="s">
        <v>643</v>
      </c>
      <c r="F306" t="s">
        <v>57</v>
      </c>
      <c r="G306">
        <v>727.62199999999905</v>
      </c>
      <c r="H306">
        <v>29.608599999999999</v>
      </c>
      <c r="I306">
        <v>-81.744324025400005</v>
      </c>
      <c r="J306">
        <v>12107</v>
      </c>
    </row>
    <row r="307" spans="1:10" x14ac:dyDescent="0.25">
      <c r="A307" t="str">
        <f t="shared" si="4"/>
        <v>FLSt. Johns</v>
      </c>
      <c r="B307" t="s">
        <v>638</v>
      </c>
      <c r="C307" t="s">
        <v>127</v>
      </c>
      <c r="D307" t="s">
        <v>400</v>
      </c>
      <c r="E307" t="s">
        <v>644</v>
      </c>
      <c r="F307" t="s">
        <v>57</v>
      </c>
      <c r="G307">
        <v>600.65499999999895</v>
      </c>
      <c r="H307">
        <v>29.901700000000002</v>
      </c>
      <c r="I307">
        <v>-81.440630846700003</v>
      </c>
      <c r="J307">
        <v>12109</v>
      </c>
    </row>
    <row r="308" spans="1:10" x14ac:dyDescent="0.25">
      <c r="A308" t="str">
        <f t="shared" si="4"/>
        <v>FLSt. Lucie</v>
      </c>
      <c r="B308" t="s">
        <v>638</v>
      </c>
      <c r="C308" t="s">
        <v>127</v>
      </c>
      <c r="D308" t="s">
        <v>443</v>
      </c>
      <c r="E308" t="s">
        <v>645</v>
      </c>
      <c r="F308" t="s">
        <v>57</v>
      </c>
      <c r="G308">
        <v>571.92600000000004</v>
      </c>
      <c r="H308">
        <v>27.377500000000001</v>
      </c>
      <c r="I308">
        <v>-80.470903263899999</v>
      </c>
      <c r="J308">
        <v>12111</v>
      </c>
    </row>
    <row r="309" spans="1:10" x14ac:dyDescent="0.25">
      <c r="A309" t="str">
        <f t="shared" si="4"/>
        <v>FLGlades</v>
      </c>
      <c r="B309" t="s">
        <v>638</v>
      </c>
      <c r="C309" t="s">
        <v>127</v>
      </c>
      <c r="D309" t="s">
        <v>370</v>
      </c>
      <c r="E309" t="s">
        <v>646</v>
      </c>
      <c r="F309" t="s">
        <v>57</v>
      </c>
      <c r="G309">
        <v>806.00900000000001</v>
      </c>
      <c r="H309">
        <v>26.956499999999998</v>
      </c>
      <c r="I309">
        <v>-81.188976480099996</v>
      </c>
      <c r="J309">
        <v>12043</v>
      </c>
    </row>
    <row r="310" spans="1:10" x14ac:dyDescent="0.25">
      <c r="A310" t="str">
        <f t="shared" si="4"/>
        <v>FLHardee</v>
      </c>
      <c r="B310" t="s">
        <v>638</v>
      </c>
      <c r="C310" t="s">
        <v>127</v>
      </c>
      <c r="D310" t="s">
        <v>333</v>
      </c>
      <c r="E310" t="s">
        <v>647</v>
      </c>
      <c r="F310" t="s">
        <v>57</v>
      </c>
      <c r="G310">
        <v>637.78300000000002</v>
      </c>
      <c r="H310">
        <v>27.492699999999999</v>
      </c>
      <c r="I310">
        <v>-81.809918008400004</v>
      </c>
      <c r="J310">
        <v>12049</v>
      </c>
    </row>
    <row r="311" spans="1:10" x14ac:dyDescent="0.25">
      <c r="A311" t="str">
        <f t="shared" si="4"/>
        <v>FLHendry</v>
      </c>
      <c r="B311" t="s">
        <v>638</v>
      </c>
      <c r="C311" t="s">
        <v>127</v>
      </c>
      <c r="D311" t="s">
        <v>374</v>
      </c>
      <c r="E311" t="s">
        <v>648</v>
      </c>
      <c r="F311" t="s">
        <v>57</v>
      </c>
      <c r="G311">
        <v>1152.75</v>
      </c>
      <c r="H311">
        <v>26.5535</v>
      </c>
      <c r="I311">
        <v>-81.165872418899994</v>
      </c>
      <c r="J311">
        <v>12051</v>
      </c>
    </row>
    <row r="312" spans="1:10" x14ac:dyDescent="0.25">
      <c r="A312" t="str">
        <f t="shared" si="4"/>
        <v>FLHernando</v>
      </c>
      <c r="B312" t="s">
        <v>638</v>
      </c>
      <c r="C312" t="s">
        <v>127</v>
      </c>
      <c r="D312" t="s">
        <v>335</v>
      </c>
      <c r="E312" t="s">
        <v>202</v>
      </c>
      <c r="F312" t="s">
        <v>57</v>
      </c>
      <c r="G312">
        <v>472.53899999999902</v>
      </c>
      <c r="H312">
        <v>28.553799999999999</v>
      </c>
      <c r="I312">
        <v>-82.425540017900005</v>
      </c>
      <c r="J312">
        <v>12053</v>
      </c>
    </row>
    <row r="313" spans="1:10" x14ac:dyDescent="0.25">
      <c r="A313" t="str">
        <f t="shared" si="4"/>
        <v>FLHolmes</v>
      </c>
      <c r="B313" t="s">
        <v>638</v>
      </c>
      <c r="C313" t="s">
        <v>127</v>
      </c>
      <c r="D313" t="s">
        <v>378</v>
      </c>
      <c r="E313" t="s">
        <v>649</v>
      </c>
      <c r="F313" t="s">
        <v>57</v>
      </c>
      <c r="G313">
        <v>478.77699999999902</v>
      </c>
      <c r="H313">
        <v>30.867899999999999</v>
      </c>
      <c r="I313">
        <v>-85.814037466000002</v>
      </c>
      <c r="J313">
        <v>12059</v>
      </c>
    </row>
    <row r="314" spans="1:10" x14ac:dyDescent="0.25">
      <c r="A314" t="str">
        <f t="shared" si="4"/>
        <v>FLIndian River</v>
      </c>
      <c r="B314" t="s">
        <v>638</v>
      </c>
      <c r="C314" t="s">
        <v>127</v>
      </c>
      <c r="D314" t="s">
        <v>339</v>
      </c>
      <c r="E314" t="s">
        <v>198</v>
      </c>
      <c r="F314" t="s">
        <v>57</v>
      </c>
      <c r="G314">
        <v>502.87200000000001</v>
      </c>
      <c r="H314">
        <v>27.694299999999998</v>
      </c>
      <c r="I314">
        <v>-80.606368463099997</v>
      </c>
      <c r="J314">
        <v>12061</v>
      </c>
    </row>
    <row r="315" spans="1:10" x14ac:dyDescent="0.25">
      <c r="A315" t="str">
        <f t="shared" si="4"/>
        <v>FLAlachua</v>
      </c>
      <c r="B315" t="s">
        <v>638</v>
      </c>
      <c r="C315" t="s">
        <v>127</v>
      </c>
      <c r="D315" t="s">
        <v>349</v>
      </c>
      <c r="E315" t="s">
        <v>650</v>
      </c>
      <c r="F315" t="s">
        <v>57</v>
      </c>
      <c r="G315">
        <v>875.01999999999896</v>
      </c>
      <c r="H315">
        <v>29.674800000000001</v>
      </c>
      <c r="I315">
        <v>-82.357733766600006</v>
      </c>
      <c r="J315">
        <v>12001</v>
      </c>
    </row>
    <row r="316" spans="1:10" x14ac:dyDescent="0.25">
      <c r="A316" t="str">
        <f t="shared" si="4"/>
        <v>FLBaker</v>
      </c>
      <c r="B316" t="s">
        <v>638</v>
      </c>
      <c r="C316" t="s">
        <v>127</v>
      </c>
      <c r="D316" t="s">
        <v>351</v>
      </c>
      <c r="E316" t="s">
        <v>651</v>
      </c>
      <c r="F316" t="s">
        <v>57</v>
      </c>
      <c r="G316">
        <v>585.23099999999897</v>
      </c>
      <c r="H316">
        <v>30.331199999999999</v>
      </c>
      <c r="I316">
        <v>-82.284633620199997</v>
      </c>
      <c r="J316">
        <v>12003</v>
      </c>
    </row>
    <row r="317" spans="1:10" x14ac:dyDescent="0.25">
      <c r="A317" t="str">
        <f t="shared" si="4"/>
        <v>FLBay</v>
      </c>
      <c r="B317" t="s">
        <v>638</v>
      </c>
      <c r="C317" t="s">
        <v>127</v>
      </c>
      <c r="D317" t="s">
        <v>352</v>
      </c>
      <c r="E317" t="s">
        <v>652</v>
      </c>
      <c r="F317" t="s">
        <v>57</v>
      </c>
      <c r="G317">
        <v>758.45899999999904</v>
      </c>
      <c r="H317">
        <v>30.2651</v>
      </c>
      <c r="I317">
        <v>-85.620242044899996</v>
      </c>
      <c r="J317">
        <v>12005</v>
      </c>
    </row>
    <row r="318" spans="1:10" x14ac:dyDescent="0.25">
      <c r="A318" t="str">
        <f t="shared" si="4"/>
        <v>FLBradford</v>
      </c>
      <c r="B318" t="s">
        <v>638</v>
      </c>
      <c r="C318" t="s">
        <v>127</v>
      </c>
      <c r="D318" t="s">
        <v>354</v>
      </c>
      <c r="E318" t="s">
        <v>653</v>
      </c>
      <c r="F318" t="s">
        <v>57</v>
      </c>
      <c r="G318">
        <v>293.96199999999902</v>
      </c>
      <c r="H318">
        <v>29.95</v>
      </c>
      <c r="I318">
        <v>-82.168739168000002</v>
      </c>
      <c r="J318">
        <v>12007</v>
      </c>
    </row>
    <row r="319" spans="1:10" x14ac:dyDescent="0.25">
      <c r="A319" t="str">
        <f t="shared" si="4"/>
        <v>FLBrevard</v>
      </c>
      <c r="B319" t="s">
        <v>638</v>
      </c>
      <c r="C319" t="s">
        <v>127</v>
      </c>
      <c r="D319" t="s">
        <v>356</v>
      </c>
      <c r="E319" t="s">
        <v>197</v>
      </c>
      <c r="F319" t="s">
        <v>57</v>
      </c>
      <c r="G319">
        <v>1015.664</v>
      </c>
      <c r="H319">
        <v>28.293500000000002</v>
      </c>
      <c r="I319">
        <v>-80.732212279500004</v>
      </c>
      <c r="J319">
        <v>12009</v>
      </c>
    </row>
    <row r="320" spans="1:10" x14ac:dyDescent="0.25">
      <c r="A320" t="str">
        <f t="shared" si="4"/>
        <v>FLBroward</v>
      </c>
      <c r="B320" t="s">
        <v>638</v>
      </c>
      <c r="C320" t="s">
        <v>127</v>
      </c>
      <c r="D320" t="s">
        <v>358</v>
      </c>
      <c r="E320" t="s">
        <v>654</v>
      </c>
      <c r="F320" t="s">
        <v>57</v>
      </c>
      <c r="G320">
        <v>1209.7850000000001</v>
      </c>
      <c r="H320">
        <v>26.1523</v>
      </c>
      <c r="I320">
        <v>-80.487256181299998</v>
      </c>
      <c r="J320">
        <v>12011</v>
      </c>
    </row>
    <row r="321" spans="1:10" x14ac:dyDescent="0.25">
      <c r="A321" t="str">
        <f t="shared" si="4"/>
        <v>FLDixie</v>
      </c>
      <c r="B321" t="s">
        <v>638</v>
      </c>
      <c r="C321" t="s">
        <v>127</v>
      </c>
      <c r="D321" t="s">
        <v>321</v>
      </c>
      <c r="E321" t="s">
        <v>207</v>
      </c>
      <c r="F321" t="s">
        <v>57</v>
      </c>
      <c r="G321">
        <v>705.053</v>
      </c>
      <c r="H321">
        <v>29.608000000000001</v>
      </c>
      <c r="I321">
        <v>-83.158786059899995</v>
      </c>
      <c r="J321">
        <v>12029</v>
      </c>
    </row>
    <row r="322" spans="1:10" x14ac:dyDescent="0.25">
      <c r="A322" t="str">
        <f t="shared" si="4"/>
        <v>FLDuval</v>
      </c>
      <c r="B322" t="s">
        <v>638</v>
      </c>
      <c r="C322" t="s">
        <v>127</v>
      </c>
      <c r="D322" t="s">
        <v>323</v>
      </c>
      <c r="E322" t="s">
        <v>655</v>
      </c>
      <c r="F322" t="s">
        <v>57</v>
      </c>
      <c r="G322">
        <v>762.19200000000001</v>
      </c>
      <c r="H322">
        <v>30.331700000000001</v>
      </c>
      <c r="I322">
        <v>-81.670630979699993</v>
      </c>
      <c r="J322">
        <v>12031</v>
      </c>
    </row>
    <row r="323" spans="1:10" x14ac:dyDescent="0.25">
      <c r="A323" t="str">
        <f t="shared" ref="A323:A386" si="5">C323&amp;E323</f>
        <v>FLEscambia</v>
      </c>
      <c r="B323" t="s">
        <v>638</v>
      </c>
      <c r="C323" t="s">
        <v>127</v>
      </c>
      <c r="D323" t="s">
        <v>366</v>
      </c>
      <c r="E323" t="s">
        <v>336</v>
      </c>
      <c r="F323" t="s">
        <v>57</v>
      </c>
      <c r="G323">
        <v>656.46100000000001</v>
      </c>
      <c r="H323">
        <v>30.667999999999999</v>
      </c>
      <c r="I323">
        <v>-87.362439459399994</v>
      </c>
      <c r="J323">
        <v>12033</v>
      </c>
    </row>
    <row r="324" spans="1:10" x14ac:dyDescent="0.25">
      <c r="A324" t="str">
        <f t="shared" si="5"/>
        <v>FLFranklin</v>
      </c>
      <c r="B324" t="s">
        <v>638</v>
      </c>
      <c r="C324" t="s">
        <v>127</v>
      </c>
      <c r="D324" t="s">
        <v>325</v>
      </c>
      <c r="E324" t="s">
        <v>379</v>
      </c>
      <c r="F324" t="s">
        <v>57</v>
      </c>
      <c r="G324">
        <v>534.72500000000002</v>
      </c>
      <c r="H324">
        <v>29.873799999999999</v>
      </c>
      <c r="I324">
        <v>-84.808862215100007</v>
      </c>
      <c r="J324">
        <v>12037</v>
      </c>
    </row>
    <row r="325" spans="1:10" x14ac:dyDescent="0.25">
      <c r="A325" t="str">
        <f t="shared" si="5"/>
        <v>FLGadsden</v>
      </c>
      <c r="B325" t="s">
        <v>638</v>
      </c>
      <c r="C325" t="s">
        <v>127</v>
      </c>
      <c r="D325" t="s">
        <v>327</v>
      </c>
      <c r="E325" t="s">
        <v>656</v>
      </c>
      <c r="F325" t="s">
        <v>57</v>
      </c>
      <c r="G325">
        <v>516.33199999999897</v>
      </c>
      <c r="H325">
        <v>30.579499999999999</v>
      </c>
      <c r="I325">
        <v>-84.613597665300006</v>
      </c>
      <c r="J325">
        <v>12039</v>
      </c>
    </row>
    <row r="326" spans="1:10" x14ac:dyDescent="0.25">
      <c r="A326" t="str">
        <f t="shared" si="5"/>
        <v>FLGilchrist</v>
      </c>
      <c r="B326" t="s">
        <v>638</v>
      </c>
      <c r="C326" t="s">
        <v>127</v>
      </c>
      <c r="D326" t="s">
        <v>329</v>
      </c>
      <c r="E326" t="s">
        <v>657</v>
      </c>
      <c r="F326" t="s">
        <v>57</v>
      </c>
      <c r="G326">
        <v>349.67700000000002</v>
      </c>
      <c r="H326">
        <v>29.7258</v>
      </c>
      <c r="I326">
        <v>-82.800372540200001</v>
      </c>
      <c r="J326">
        <v>12041</v>
      </c>
    </row>
    <row r="327" spans="1:10" x14ac:dyDescent="0.25">
      <c r="A327" t="str">
        <f t="shared" si="5"/>
        <v>FLGulf</v>
      </c>
      <c r="B327" t="s">
        <v>638</v>
      </c>
      <c r="C327" t="s">
        <v>127</v>
      </c>
      <c r="D327" t="s">
        <v>331</v>
      </c>
      <c r="E327" t="s">
        <v>213</v>
      </c>
      <c r="F327" t="s">
        <v>57</v>
      </c>
      <c r="G327">
        <v>564.01199999999903</v>
      </c>
      <c r="H327">
        <v>29.954000000000001</v>
      </c>
      <c r="I327">
        <v>-85.223447112599999</v>
      </c>
      <c r="J327">
        <v>12045</v>
      </c>
    </row>
    <row r="328" spans="1:10" x14ac:dyDescent="0.25">
      <c r="A328" t="str">
        <f t="shared" si="5"/>
        <v>FLHamilton</v>
      </c>
      <c r="B328" t="s">
        <v>638</v>
      </c>
      <c r="C328" t="s">
        <v>127</v>
      </c>
      <c r="D328" t="s">
        <v>372</v>
      </c>
      <c r="E328" t="s">
        <v>658</v>
      </c>
      <c r="F328" t="s">
        <v>57</v>
      </c>
      <c r="G328">
        <v>513.78999999999905</v>
      </c>
      <c r="H328">
        <v>30.496400000000001</v>
      </c>
      <c r="I328">
        <v>-82.947944953199993</v>
      </c>
      <c r="J328">
        <v>12047</v>
      </c>
    </row>
    <row r="329" spans="1:10" x14ac:dyDescent="0.25">
      <c r="A329" t="str">
        <f t="shared" si="5"/>
        <v>FLHighlands</v>
      </c>
      <c r="B329" t="s">
        <v>638</v>
      </c>
      <c r="C329" t="s">
        <v>127</v>
      </c>
      <c r="D329" t="s">
        <v>376</v>
      </c>
      <c r="E329" t="s">
        <v>659</v>
      </c>
      <c r="F329" t="s">
        <v>57</v>
      </c>
      <c r="G329">
        <v>1016.615</v>
      </c>
      <c r="H329">
        <v>27.343399999999999</v>
      </c>
      <c r="I329">
        <v>-81.341006638099998</v>
      </c>
      <c r="J329">
        <v>12055</v>
      </c>
    </row>
    <row r="330" spans="1:10" x14ac:dyDescent="0.25">
      <c r="A330" t="str">
        <f t="shared" si="5"/>
        <v>FLHillsborough</v>
      </c>
      <c r="B330" t="s">
        <v>638</v>
      </c>
      <c r="C330" t="s">
        <v>127</v>
      </c>
      <c r="D330" t="s">
        <v>337</v>
      </c>
      <c r="E330" t="s">
        <v>204</v>
      </c>
      <c r="F330" t="s">
        <v>57</v>
      </c>
      <c r="G330">
        <v>1020.2140000000001</v>
      </c>
      <c r="H330">
        <v>27.929200000000002</v>
      </c>
      <c r="I330">
        <v>-82.309589775000006</v>
      </c>
      <c r="J330">
        <v>12057</v>
      </c>
    </row>
    <row r="331" spans="1:10" x14ac:dyDescent="0.25">
      <c r="A331" t="str">
        <f t="shared" si="5"/>
        <v>FLJackson</v>
      </c>
      <c r="B331" t="s">
        <v>638</v>
      </c>
      <c r="C331" t="s">
        <v>127</v>
      </c>
      <c r="D331" t="s">
        <v>380</v>
      </c>
      <c r="E331" t="s">
        <v>232</v>
      </c>
      <c r="F331" t="s">
        <v>57</v>
      </c>
      <c r="G331">
        <v>917.75999999999897</v>
      </c>
      <c r="H331">
        <v>30.795400000000001</v>
      </c>
      <c r="I331">
        <v>-85.215469041399999</v>
      </c>
      <c r="J331">
        <v>12063</v>
      </c>
    </row>
    <row r="332" spans="1:10" x14ac:dyDescent="0.25">
      <c r="A332" t="str">
        <f t="shared" si="5"/>
        <v>FLJefferson</v>
      </c>
      <c r="B332" t="s">
        <v>638</v>
      </c>
      <c r="C332" t="s">
        <v>127</v>
      </c>
      <c r="D332" t="s">
        <v>382</v>
      </c>
      <c r="E332" t="s">
        <v>210</v>
      </c>
      <c r="F332" t="s">
        <v>57</v>
      </c>
      <c r="G332">
        <v>598.09500000000003</v>
      </c>
      <c r="H332">
        <v>30.437799999999999</v>
      </c>
      <c r="I332">
        <v>-83.895185699300001</v>
      </c>
      <c r="J332">
        <v>12065</v>
      </c>
    </row>
    <row r="333" spans="1:10" x14ac:dyDescent="0.25">
      <c r="A333" t="str">
        <f t="shared" si="5"/>
        <v>FLLake</v>
      </c>
      <c r="B333" t="s">
        <v>638</v>
      </c>
      <c r="C333" t="s">
        <v>127</v>
      </c>
      <c r="D333" t="s">
        <v>433</v>
      </c>
      <c r="E333" t="s">
        <v>534</v>
      </c>
      <c r="F333" t="s">
        <v>57</v>
      </c>
      <c r="G333">
        <v>938.38099999999895</v>
      </c>
      <c r="H333">
        <v>28.761500000000002</v>
      </c>
      <c r="I333">
        <v>-81.711264671699993</v>
      </c>
      <c r="J333">
        <v>12069</v>
      </c>
    </row>
    <row r="334" spans="1:10" x14ac:dyDescent="0.25">
      <c r="A334" t="str">
        <f t="shared" si="5"/>
        <v>FLLee</v>
      </c>
      <c r="B334" t="s">
        <v>638</v>
      </c>
      <c r="C334" t="s">
        <v>127</v>
      </c>
      <c r="D334" t="s">
        <v>384</v>
      </c>
      <c r="E334" t="s">
        <v>199</v>
      </c>
      <c r="F334" t="s">
        <v>57</v>
      </c>
      <c r="G334">
        <v>784.51300000000003</v>
      </c>
      <c r="H334">
        <v>26.577400000000001</v>
      </c>
      <c r="I334">
        <v>-81.835395842400004</v>
      </c>
      <c r="J334">
        <v>12071</v>
      </c>
    </row>
    <row r="335" spans="1:10" x14ac:dyDescent="0.25">
      <c r="A335" t="str">
        <f t="shared" si="5"/>
        <v>FLLeon</v>
      </c>
      <c r="B335" t="s">
        <v>638</v>
      </c>
      <c r="C335" t="s">
        <v>127</v>
      </c>
      <c r="D335" t="s">
        <v>385</v>
      </c>
      <c r="E335" t="s">
        <v>660</v>
      </c>
      <c r="F335" t="s">
        <v>57</v>
      </c>
      <c r="G335">
        <v>666.85199999999895</v>
      </c>
      <c r="H335">
        <v>30.458100000000002</v>
      </c>
      <c r="I335">
        <v>-84.2777988709</v>
      </c>
      <c r="J335">
        <v>12073</v>
      </c>
    </row>
    <row r="336" spans="1:10" x14ac:dyDescent="0.25">
      <c r="A336" t="str">
        <f t="shared" si="5"/>
        <v>FLLiberty</v>
      </c>
      <c r="B336" t="s">
        <v>638</v>
      </c>
      <c r="C336" t="s">
        <v>127</v>
      </c>
      <c r="D336" t="s">
        <v>345</v>
      </c>
      <c r="E336" t="s">
        <v>661</v>
      </c>
      <c r="F336" t="s">
        <v>57</v>
      </c>
      <c r="G336">
        <v>835.56200000000001</v>
      </c>
      <c r="H336">
        <v>30.241399999999999</v>
      </c>
      <c r="I336">
        <v>-84.882912665600003</v>
      </c>
      <c r="J336">
        <v>12077</v>
      </c>
    </row>
    <row r="337" spans="1:10" x14ac:dyDescent="0.25">
      <c r="A337" t="str">
        <f t="shared" si="5"/>
        <v>FLMadison</v>
      </c>
      <c r="B337" t="s">
        <v>638</v>
      </c>
      <c r="C337" t="s">
        <v>127</v>
      </c>
      <c r="D337" t="s">
        <v>347</v>
      </c>
      <c r="E337" t="s">
        <v>391</v>
      </c>
      <c r="F337" t="s">
        <v>57</v>
      </c>
      <c r="G337">
        <v>695.94799999999896</v>
      </c>
      <c r="H337">
        <v>30.444099999999999</v>
      </c>
      <c r="I337">
        <v>-83.470124862800006</v>
      </c>
      <c r="J337">
        <v>12079</v>
      </c>
    </row>
    <row r="338" spans="1:10" x14ac:dyDescent="0.25">
      <c r="A338" t="str">
        <f t="shared" si="5"/>
        <v>FLMarion</v>
      </c>
      <c r="B338" t="s">
        <v>638</v>
      </c>
      <c r="C338" t="s">
        <v>127</v>
      </c>
      <c r="D338" t="s">
        <v>436</v>
      </c>
      <c r="E338" t="s">
        <v>256</v>
      </c>
      <c r="F338" t="s">
        <v>57</v>
      </c>
      <c r="G338">
        <v>1584.546</v>
      </c>
      <c r="H338">
        <v>29.2102</v>
      </c>
      <c r="I338">
        <v>-82.056655408500006</v>
      </c>
      <c r="J338">
        <v>12083</v>
      </c>
    </row>
    <row r="339" spans="1:10" x14ac:dyDescent="0.25">
      <c r="A339" t="str">
        <f t="shared" si="5"/>
        <v>FLMiami-Dade</v>
      </c>
      <c r="B339" t="s">
        <v>638</v>
      </c>
      <c r="C339" t="s">
        <v>127</v>
      </c>
      <c r="D339" t="s">
        <v>662</v>
      </c>
      <c r="E339" t="s">
        <v>663</v>
      </c>
      <c r="F339" t="s">
        <v>57</v>
      </c>
      <c r="G339">
        <v>1897.7159999999999</v>
      </c>
      <c r="H339">
        <v>25.6126</v>
      </c>
      <c r="I339">
        <v>-80.561437423000001</v>
      </c>
      <c r="J339">
        <v>12086</v>
      </c>
    </row>
    <row r="340" spans="1:10" x14ac:dyDescent="0.25">
      <c r="A340" t="str">
        <f t="shared" si="5"/>
        <v>FLNassau</v>
      </c>
      <c r="B340" t="s">
        <v>638</v>
      </c>
      <c r="C340" t="s">
        <v>127</v>
      </c>
      <c r="D340" t="s">
        <v>390</v>
      </c>
      <c r="E340" t="s">
        <v>238</v>
      </c>
      <c r="F340" t="s">
        <v>57</v>
      </c>
      <c r="G340">
        <v>648.63900000000001</v>
      </c>
      <c r="H340">
        <v>30.610299999999999</v>
      </c>
      <c r="I340">
        <v>-81.8017657165</v>
      </c>
      <c r="J340">
        <v>12089</v>
      </c>
    </row>
    <row r="341" spans="1:10" x14ac:dyDescent="0.25">
      <c r="A341" t="str">
        <f t="shared" si="5"/>
        <v>FLOkeechobee</v>
      </c>
      <c r="B341" t="s">
        <v>638</v>
      </c>
      <c r="C341" t="s">
        <v>127</v>
      </c>
      <c r="D341" t="s">
        <v>438</v>
      </c>
      <c r="E341" t="s">
        <v>664</v>
      </c>
      <c r="F341" t="s">
        <v>57</v>
      </c>
      <c r="G341">
        <v>768.90800000000002</v>
      </c>
      <c r="H341">
        <v>27.386299999999999</v>
      </c>
      <c r="I341">
        <v>-80.888565205800006</v>
      </c>
      <c r="J341">
        <v>12093</v>
      </c>
    </row>
    <row r="342" spans="1:10" x14ac:dyDescent="0.25">
      <c r="A342" t="str">
        <f t="shared" si="5"/>
        <v>FLOrange</v>
      </c>
      <c r="B342" t="s">
        <v>638</v>
      </c>
      <c r="C342" t="s">
        <v>127</v>
      </c>
      <c r="D342" t="s">
        <v>394</v>
      </c>
      <c r="E342" t="s">
        <v>310</v>
      </c>
      <c r="F342" t="s">
        <v>57</v>
      </c>
      <c r="G342">
        <v>903.42899999999895</v>
      </c>
      <c r="H342">
        <v>28.514399999999998</v>
      </c>
      <c r="I342">
        <v>-81.323483386700005</v>
      </c>
      <c r="J342">
        <v>12095</v>
      </c>
    </row>
    <row r="343" spans="1:10" x14ac:dyDescent="0.25">
      <c r="A343" t="str">
        <f t="shared" si="5"/>
        <v>FLOsceola</v>
      </c>
      <c r="B343" t="s">
        <v>638</v>
      </c>
      <c r="C343" t="s">
        <v>127</v>
      </c>
      <c r="D343" t="s">
        <v>396</v>
      </c>
      <c r="E343" t="s">
        <v>665</v>
      </c>
      <c r="F343" t="s">
        <v>57</v>
      </c>
      <c r="G343">
        <v>1327.453</v>
      </c>
      <c r="H343">
        <v>28.0627</v>
      </c>
      <c r="I343">
        <v>-81.149452231200002</v>
      </c>
      <c r="J343">
        <v>12097</v>
      </c>
    </row>
    <row r="344" spans="1:10" x14ac:dyDescent="0.25">
      <c r="A344" t="str">
        <f t="shared" si="5"/>
        <v>FLPasco</v>
      </c>
      <c r="B344" t="s">
        <v>638</v>
      </c>
      <c r="C344" t="s">
        <v>127</v>
      </c>
      <c r="D344" t="s">
        <v>431</v>
      </c>
      <c r="E344" t="s">
        <v>666</v>
      </c>
      <c r="F344" t="s">
        <v>57</v>
      </c>
      <c r="G344">
        <v>746.88599999999894</v>
      </c>
      <c r="H344">
        <v>28.308900000000001</v>
      </c>
      <c r="I344">
        <v>-82.393904875800004</v>
      </c>
      <c r="J344">
        <v>12101</v>
      </c>
    </row>
    <row r="345" spans="1:10" x14ac:dyDescent="0.25">
      <c r="A345" t="str">
        <f t="shared" si="5"/>
        <v>FLPinellas</v>
      </c>
      <c r="B345" t="s">
        <v>638</v>
      </c>
      <c r="C345" t="s">
        <v>127</v>
      </c>
      <c r="D345" t="s">
        <v>439</v>
      </c>
      <c r="E345" t="s">
        <v>209</v>
      </c>
      <c r="F345" t="s">
        <v>57</v>
      </c>
      <c r="G345">
        <v>273.79899999999901</v>
      </c>
      <c r="H345">
        <v>27.921600000000002</v>
      </c>
      <c r="I345">
        <v>-82.723540780700006</v>
      </c>
      <c r="J345">
        <v>12103</v>
      </c>
    </row>
    <row r="346" spans="1:10" x14ac:dyDescent="0.25">
      <c r="A346" t="str">
        <f t="shared" si="5"/>
        <v>FLSanta Rosa</v>
      </c>
      <c r="B346" t="s">
        <v>638</v>
      </c>
      <c r="C346" t="s">
        <v>127</v>
      </c>
      <c r="D346" t="s">
        <v>402</v>
      </c>
      <c r="E346" t="s">
        <v>667</v>
      </c>
      <c r="F346" t="s">
        <v>57</v>
      </c>
      <c r="G346">
        <v>1011.605</v>
      </c>
      <c r="H346">
        <v>30.700399999999998</v>
      </c>
      <c r="I346">
        <v>-87.021946331300001</v>
      </c>
      <c r="J346">
        <v>12113</v>
      </c>
    </row>
    <row r="347" spans="1:10" x14ac:dyDescent="0.25">
      <c r="A347" t="str">
        <f t="shared" si="5"/>
        <v>FLSeminole</v>
      </c>
      <c r="B347" t="s">
        <v>638</v>
      </c>
      <c r="C347" t="s">
        <v>127</v>
      </c>
      <c r="D347" t="s">
        <v>406</v>
      </c>
      <c r="E347" t="s">
        <v>668</v>
      </c>
      <c r="F347" t="s">
        <v>57</v>
      </c>
      <c r="G347">
        <v>309.221</v>
      </c>
      <c r="H347">
        <v>28.716999999999999</v>
      </c>
      <c r="I347">
        <v>-81.236303291799999</v>
      </c>
      <c r="J347">
        <v>12117</v>
      </c>
    </row>
    <row r="348" spans="1:10" x14ac:dyDescent="0.25">
      <c r="A348" t="str">
        <f t="shared" si="5"/>
        <v>FLSumter</v>
      </c>
      <c r="B348" t="s">
        <v>638</v>
      </c>
      <c r="C348" t="s">
        <v>127</v>
      </c>
      <c r="D348" t="s">
        <v>408</v>
      </c>
      <c r="E348" t="s">
        <v>409</v>
      </c>
      <c r="F348" t="s">
        <v>57</v>
      </c>
      <c r="G348">
        <v>546.93299999999897</v>
      </c>
      <c r="H348">
        <v>28.704699999999999</v>
      </c>
      <c r="I348">
        <v>-82.080978289499996</v>
      </c>
      <c r="J348">
        <v>12119</v>
      </c>
    </row>
    <row r="349" spans="1:10" x14ac:dyDescent="0.25">
      <c r="A349" t="str">
        <f t="shared" si="5"/>
        <v>FLSuwannee</v>
      </c>
      <c r="B349" t="s">
        <v>638</v>
      </c>
      <c r="C349" t="s">
        <v>127</v>
      </c>
      <c r="D349" t="s">
        <v>410</v>
      </c>
      <c r="E349" t="s">
        <v>669</v>
      </c>
      <c r="F349" t="s">
        <v>57</v>
      </c>
      <c r="G349">
        <v>688.55200000000002</v>
      </c>
      <c r="H349">
        <v>30.195599999999999</v>
      </c>
      <c r="I349">
        <v>-82.991495303799994</v>
      </c>
      <c r="J349">
        <v>12121</v>
      </c>
    </row>
    <row r="350" spans="1:10" x14ac:dyDescent="0.25">
      <c r="A350" t="str">
        <f t="shared" si="5"/>
        <v>FLTaylor</v>
      </c>
      <c r="B350" t="s">
        <v>638</v>
      </c>
      <c r="C350" t="s">
        <v>127</v>
      </c>
      <c r="D350" t="s">
        <v>423</v>
      </c>
      <c r="E350" t="s">
        <v>211</v>
      </c>
      <c r="F350" t="s">
        <v>57</v>
      </c>
      <c r="G350">
        <v>1043.3050000000001</v>
      </c>
      <c r="H350">
        <v>30.0472</v>
      </c>
      <c r="I350">
        <v>-83.603340091899994</v>
      </c>
      <c r="J350">
        <v>12123</v>
      </c>
    </row>
    <row r="351" spans="1:10" x14ac:dyDescent="0.25">
      <c r="A351" t="str">
        <f t="shared" si="5"/>
        <v>FLUnion</v>
      </c>
      <c r="B351" t="s">
        <v>638</v>
      </c>
      <c r="C351" t="s">
        <v>127</v>
      </c>
      <c r="D351" t="s">
        <v>425</v>
      </c>
      <c r="E351" t="s">
        <v>494</v>
      </c>
      <c r="F351" t="s">
        <v>57</v>
      </c>
      <c r="G351">
        <v>243.55600000000001</v>
      </c>
      <c r="H351">
        <v>30.043900000000001</v>
      </c>
      <c r="I351">
        <v>-82.371428642599994</v>
      </c>
      <c r="J351">
        <v>12125</v>
      </c>
    </row>
    <row r="352" spans="1:10" x14ac:dyDescent="0.25">
      <c r="A352" t="str">
        <f t="shared" si="5"/>
        <v>FLWakulla</v>
      </c>
      <c r="B352" t="s">
        <v>638</v>
      </c>
      <c r="C352" t="s">
        <v>127</v>
      </c>
      <c r="D352" t="s">
        <v>412</v>
      </c>
      <c r="E352" t="s">
        <v>212</v>
      </c>
      <c r="F352" t="s">
        <v>57</v>
      </c>
      <c r="G352">
        <v>606.41899999999896</v>
      </c>
      <c r="H352">
        <v>30.168500000000002</v>
      </c>
      <c r="I352">
        <v>-84.401446102199998</v>
      </c>
      <c r="J352">
        <v>12129</v>
      </c>
    </row>
    <row r="353" spans="1:10" x14ac:dyDescent="0.25">
      <c r="A353" t="str">
        <f t="shared" si="5"/>
        <v>FLWashington</v>
      </c>
      <c r="B353" t="s">
        <v>638</v>
      </c>
      <c r="C353" t="s">
        <v>127</v>
      </c>
      <c r="D353" t="s">
        <v>429</v>
      </c>
      <c r="E353" t="s">
        <v>226</v>
      </c>
      <c r="F353" t="s">
        <v>57</v>
      </c>
      <c r="G353">
        <v>582.803</v>
      </c>
      <c r="H353">
        <v>30.610600000000002</v>
      </c>
      <c r="I353">
        <v>-85.665315292399995</v>
      </c>
      <c r="J353">
        <v>12133</v>
      </c>
    </row>
    <row r="354" spans="1:10" x14ac:dyDescent="0.25">
      <c r="A354" t="str">
        <f t="shared" si="5"/>
        <v>FLSarasota</v>
      </c>
      <c r="B354" t="s">
        <v>638</v>
      </c>
      <c r="C354" t="s">
        <v>127</v>
      </c>
      <c r="D354" t="s">
        <v>404</v>
      </c>
      <c r="E354" t="s">
        <v>670</v>
      </c>
      <c r="F354" t="s">
        <v>57</v>
      </c>
      <c r="G354">
        <v>555.86800000000005</v>
      </c>
      <c r="H354">
        <v>27.1845</v>
      </c>
      <c r="I354">
        <v>-82.331605261999997</v>
      </c>
      <c r="J354">
        <v>12115</v>
      </c>
    </row>
    <row r="355" spans="1:10" x14ac:dyDescent="0.25">
      <c r="A355" t="str">
        <f t="shared" si="5"/>
        <v>FLWalton</v>
      </c>
      <c r="B355" t="s">
        <v>638</v>
      </c>
      <c r="C355" t="s">
        <v>127</v>
      </c>
      <c r="D355" t="s">
        <v>413</v>
      </c>
      <c r="E355" t="s">
        <v>671</v>
      </c>
      <c r="F355" t="s">
        <v>57</v>
      </c>
      <c r="G355">
        <v>1037.625</v>
      </c>
      <c r="H355">
        <v>30.6434</v>
      </c>
      <c r="I355">
        <v>-86.169717268200003</v>
      </c>
      <c r="J355">
        <v>12131</v>
      </c>
    </row>
    <row r="356" spans="1:10" x14ac:dyDescent="0.25">
      <c r="A356" t="str">
        <f t="shared" si="5"/>
        <v>FLCitrus</v>
      </c>
      <c r="B356" t="s">
        <v>638</v>
      </c>
      <c r="C356" t="s">
        <v>127</v>
      </c>
      <c r="D356" t="s">
        <v>418</v>
      </c>
      <c r="E356" t="s">
        <v>201</v>
      </c>
      <c r="F356" t="s">
        <v>57</v>
      </c>
      <c r="G356">
        <v>581.69600000000003</v>
      </c>
      <c r="H356">
        <v>28.8489</v>
      </c>
      <c r="I356">
        <v>-82.477029101300005</v>
      </c>
      <c r="J356">
        <v>12017</v>
      </c>
    </row>
    <row r="357" spans="1:10" x14ac:dyDescent="0.25">
      <c r="A357" t="str">
        <f t="shared" si="5"/>
        <v>FLLevy</v>
      </c>
      <c r="B357" t="s">
        <v>638</v>
      </c>
      <c r="C357" t="s">
        <v>127</v>
      </c>
      <c r="D357" t="s">
        <v>343</v>
      </c>
      <c r="E357" t="s">
        <v>200</v>
      </c>
      <c r="F357" t="s">
        <v>57</v>
      </c>
      <c r="G357">
        <v>1118.2059999999999</v>
      </c>
      <c r="H357">
        <v>29.319299999999998</v>
      </c>
      <c r="I357">
        <v>-82.742542554500005</v>
      </c>
      <c r="J357">
        <v>12075</v>
      </c>
    </row>
    <row r="358" spans="1:10" x14ac:dyDescent="0.25">
      <c r="A358" t="str">
        <f t="shared" si="5"/>
        <v>FLVolusia</v>
      </c>
      <c r="B358" t="s">
        <v>638</v>
      </c>
      <c r="C358" t="s">
        <v>127</v>
      </c>
      <c r="D358" t="s">
        <v>427</v>
      </c>
      <c r="E358" t="s">
        <v>672</v>
      </c>
      <c r="F358" t="s">
        <v>57</v>
      </c>
      <c r="G358">
        <v>1101.0319999999999</v>
      </c>
      <c r="H358">
        <v>29.058399999999999</v>
      </c>
      <c r="I358">
        <v>-81.181954845999996</v>
      </c>
      <c r="J358">
        <v>12127</v>
      </c>
    </row>
    <row r="359" spans="1:10" x14ac:dyDescent="0.25">
      <c r="A359" t="str">
        <f t="shared" si="5"/>
        <v>FLColumbia</v>
      </c>
      <c r="B359" t="s">
        <v>638</v>
      </c>
      <c r="C359" t="s">
        <v>127</v>
      </c>
      <c r="D359" t="s">
        <v>360</v>
      </c>
      <c r="E359" t="s">
        <v>277</v>
      </c>
      <c r="F359" t="s">
        <v>57</v>
      </c>
      <c r="G359">
        <v>797.57399999999905</v>
      </c>
      <c r="H359">
        <v>30.2242</v>
      </c>
      <c r="I359">
        <v>-82.621546037200005</v>
      </c>
      <c r="J359">
        <v>12023</v>
      </c>
    </row>
    <row r="360" spans="1:10" x14ac:dyDescent="0.25">
      <c r="A360" t="str">
        <f t="shared" si="5"/>
        <v>GACherokee</v>
      </c>
      <c r="B360" t="s">
        <v>673</v>
      </c>
      <c r="C360" t="s">
        <v>79</v>
      </c>
      <c r="D360" t="s">
        <v>337</v>
      </c>
      <c r="E360" t="s">
        <v>420</v>
      </c>
      <c r="F360" t="s">
        <v>57</v>
      </c>
      <c r="G360">
        <v>421.67399999999901</v>
      </c>
      <c r="H360">
        <v>34.243899999999996</v>
      </c>
      <c r="I360">
        <v>-84.476211253599999</v>
      </c>
      <c r="J360">
        <v>13057</v>
      </c>
    </row>
    <row r="361" spans="1:10" x14ac:dyDescent="0.25">
      <c r="A361" t="str">
        <f t="shared" si="5"/>
        <v>GAClarke</v>
      </c>
      <c r="B361" t="s">
        <v>673</v>
      </c>
      <c r="C361" t="s">
        <v>79</v>
      </c>
      <c r="D361" t="s">
        <v>378</v>
      </c>
      <c r="E361" t="s">
        <v>363</v>
      </c>
      <c r="F361" t="s">
        <v>57</v>
      </c>
      <c r="G361">
        <v>119.2</v>
      </c>
      <c r="H361">
        <v>33.9512</v>
      </c>
      <c r="I361">
        <v>-83.367337415799994</v>
      </c>
      <c r="J361">
        <v>13059</v>
      </c>
    </row>
    <row r="362" spans="1:10" x14ac:dyDescent="0.25">
      <c r="A362" t="str">
        <f t="shared" si="5"/>
        <v>GAClay</v>
      </c>
      <c r="B362" t="s">
        <v>673</v>
      </c>
      <c r="C362" t="s">
        <v>79</v>
      </c>
      <c r="D362" t="s">
        <v>339</v>
      </c>
      <c r="E362" t="s">
        <v>365</v>
      </c>
      <c r="F362" t="s">
        <v>57</v>
      </c>
      <c r="G362">
        <v>195.381</v>
      </c>
      <c r="H362">
        <v>31.626200000000001</v>
      </c>
      <c r="I362">
        <v>-84.980058150900007</v>
      </c>
      <c r="J362">
        <v>13061</v>
      </c>
    </row>
    <row r="363" spans="1:10" x14ac:dyDescent="0.25">
      <c r="A363" t="str">
        <f t="shared" si="5"/>
        <v>GAClayton</v>
      </c>
      <c r="B363" t="s">
        <v>673</v>
      </c>
      <c r="C363" t="s">
        <v>79</v>
      </c>
      <c r="D363" t="s">
        <v>380</v>
      </c>
      <c r="E363" t="s">
        <v>674</v>
      </c>
      <c r="F363" t="s">
        <v>57</v>
      </c>
      <c r="G363">
        <v>141.569999999999</v>
      </c>
      <c r="H363">
        <v>33.541899999999998</v>
      </c>
      <c r="I363">
        <v>-84.357680926699999</v>
      </c>
      <c r="J363">
        <v>13063</v>
      </c>
    </row>
    <row r="364" spans="1:10" x14ac:dyDescent="0.25">
      <c r="A364" t="str">
        <f t="shared" si="5"/>
        <v>GAClinch</v>
      </c>
      <c r="B364" t="s">
        <v>673</v>
      </c>
      <c r="C364" t="s">
        <v>79</v>
      </c>
      <c r="D364" t="s">
        <v>382</v>
      </c>
      <c r="E364" t="s">
        <v>675</v>
      </c>
      <c r="F364" t="s">
        <v>57</v>
      </c>
      <c r="G364">
        <v>800.22199999999896</v>
      </c>
      <c r="H364">
        <v>30.914999999999999</v>
      </c>
      <c r="I364">
        <v>-82.706242717500004</v>
      </c>
      <c r="J364">
        <v>13065</v>
      </c>
    </row>
    <row r="365" spans="1:10" x14ac:dyDescent="0.25">
      <c r="A365" t="str">
        <f t="shared" si="5"/>
        <v>GAAppling</v>
      </c>
      <c r="B365" t="s">
        <v>673</v>
      </c>
      <c r="C365" t="s">
        <v>79</v>
      </c>
      <c r="D365" t="s">
        <v>349</v>
      </c>
      <c r="E365" t="s">
        <v>676</v>
      </c>
      <c r="F365" t="s">
        <v>57</v>
      </c>
      <c r="G365">
        <v>507.08100000000002</v>
      </c>
      <c r="H365">
        <v>31.749300000000002</v>
      </c>
      <c r="I365">
        <v>-82.2890047689</v>
      </c>
      <c r="J365">
        <v>13001</v>
      </c>
    </row>
    <row r="366" spans="1:10" x14ac:dyDescent="0.25">
      <c r="A366" t="str">
        <f t="shared" si="5"/>
        <v>GABaker</v>
      </c>
      <c r="B366" t="s">
        <v>673</v>
      </c>
      <c r="C366" t="s">
        <v>79</v>
      </c>
      <c r="D366" t="s">
        <v>354</v>
      </c>
      <c r="E366" t="s">
        <v>651</v>
      </c>
      <c r="F366" t="s">
        <v>57</v>
      </c>
      <c r="G366">
        <v>341.94400000000002</v>
      </c>
      <c r="H366">
        <v>31.3261</v>
      </c>
      <c r="I366">
        <v>-84.444703645000004</v>
      </c>
      <c r="J366">
        <v>13007</v>
      </c>
    </row>
    <row r="367" spans="1:10" x14ac:dyDescent="0.25">
      <c r="A367" t="str">
        <f t="shared" si="5"/>
        <v>GABaldwin</v>
      </c>
      <c r="B367" t="s">
        <v>673</v>
      </c>
      <c r="C367" t="s">
        <v>79</v>
      </c>
      <c r="D367" t="s">
        <v>356</v>
      </c>
      <c r="E367" t="s">
        <v>284</v>
      </c>
      <c r="F367" t="s">
        <v>57</v>
      </c>
      <c r="G367">
        <v>257.84399999999903</v>
      </c>
      <c r="H367">
        <v>33.068899999999999</v>
      </c>
      <c r="I367">
        <v>-83.249816114300003</v>
      </c>
      <c r="J367">
        <v>13009</v>
      </c>
    </row>
    <row r="368" spans="1:10" x14ac:dyDescent="0.25">
      <c r="A368" t="str">
        <f t="shared" si="5"/>
        <v>GABarrow</v>
      </c>
      <c r="B368" t="s">
        <v>673</v>
      </c>
      <c r="C368" t="s">
        <v>79</v>
      </c>
      <c r="D368" t="s">
        <v>415</v>
      </c>
      <c r="E368" t="s">
        <v>677</v>
      </c>
      <c r="F368" t="s">
        <v>57</v>
      </c>
      <c r="G368">
        <v>160.309</v>
      </c>
      <c r="H368">
        <v>33.993200000000002</v>
      </c>
      <c r="I368">
        <v>-83.712753207199995</v>
      </c>
      <c r="J368">
        <v>13013</v>
      </c>
    </row>
    <row r="369" spans="1:10" x14ac:dyDescent="0.25">
      <c r="A369" t="str">
        <f t="shared" si="5"/>
        <v>GABartow</v>
      </c>
      <c r="B369" t="s">
        <v>673</v>
      </c>
      <c r="C369" t="s">
        <v>79</v>
      </c>
      <c r="D369" t="s">
        <v>417</v>
      </c>
      <c r="E369" t="s">
        <v>678</v>
      </c>
      <c r="F369" t="s">
        <v>57</v>
      </c>
      <c r="G369">
        <v>459.54399999999902</v>
      </c>
      <c r="H369">
        <v>34.237900000000003</v>
      </c>
      <c r="I369">
        <v>-84.840497925299999</v>
      </c>
      <c r="J369">
        <v>13015</v>
      </c>
    </row>
    <row r="370" spans="1:10" x14ac:dyDescent="0.25">
      <c r="A370" t="str">
        <f t="shared" si="5"/>
        <v>GABerrien</v>
      </c>
      <c r="B370" t="s">
        <v>673</v>
      </c>
      <c r="C370" t="s">
        <v>79</v>
      </c>
      <c r="D370" t="s">
        <v>419</v>
      </c>
      <c r="E370" t="s">
        <v>679</v>
      </c>
      <c r="F370" t="s">
        <v>57</v>
      </c>
      <c r="G370">
        <v>451.89699999999903</v>
      </c>
      <c r="H370">
        <v>31.276</v>
      </c>
      <c r="I370">
        <v>-83.229640876199994</v>
      </c>
      <c r="J370">
        <v>13019</v>
      </c>
    </row>
    <row r="371" spans="1:10" x14ac:dyDescent="0.25">
      <c r="A371" t="str">
        <f t="shared" si="5"/>
        <v>GABibb</v>
      </c>
      <c r="B371" t="s">
        <v>673</v>
      </c>
      <c r="C371" t="s">
        <v>79</v>
      </c>
      <c r="D371" t="s">
        <v>421</v>
      </c>
      <c r="E371" t="s">
        <v>355</v>
      </c>
      <c r="F371" t="s">
        <v>57</v>
      </c>
      <c r="G371">
        <v>249.762</v>
      </c>
      <c r="H371">
        <v>32.806600000000003</v>
      </c>
      <c r="I371">
        <v>-83.697732267000006</v>
      </c>
      <c r="J371">
        <v>13021</v>
      </c>
    </row>
    <row r="372" spans="1:10" x14ac:dyDescent="0.25">
      <c r="A372" t="str">
        <f t="shared" si="5"/>
        <v>GABrantley</v>
      </c>
      <c r="B372" t="s">
        <v>673</v>
      </c>
      <c r="C372" t="s">
        <v>79</v>
      </c>
      <c r="D372" t="s">
        <v>362</v>
      </c>
      <c r="E372" t="s">
        <v>680</v>
      </c>
      <c r="F372" t="s">
        <v>57</v>
      </c>
      <c r="G372">
        <v>442.36200000000002</v>
      </c>
      <c r="H372">
        <v>31.196899999999999</v>
      </c>
      <c r="I372">
        <v>-81.981890364899996</v>
      </c>
      <c r="J372">
        <v>13025</v>
      </c>
    </row>
    <row r="373" spans="1:10" x14ac:dyDescent="0.25">
      <c r="A373" t="str">
        <f t="shared" si="5"/>
        <v>GABrooks</v>
      </c>
      <c r="B373" t="s">
        <v>673</v>
      </c>
      <c r="C373" t="s">
        <v>79</v>
      </c>
      <c r="D373" t="s">
        <v>364</v>
      </c>
      <c r="E373" t="s">
        <v>681</v>
      </c>
      <c r="F373" t="s">
        <v>57</v>
      </c>
      <c r="G373">
        <v>493.04599999999903</v>
      </c>
      <c r="H373">
        <v>30.841999999999999</v>
      </c>
      <c r="I373">
        <v>-83.580208612099995</v>
      </c>
      <c r="J373">
        <v>13027</v>
      </c>
    </row>
    <row r="374" spans="1:10" x14ac:dyDescent="0.25">
      <c r="A374" t="str">
        <f t="shared" si="5"/>
        <v>GABryan</v>
      </c>
      <c r="B374" t="s">
        <v>673</v>
      </c>
      <c r="C374" t="s">
        <v>79</v>
      </c>
      <c r="D374" t="s">
        <v>321</v>
      </c>
      <c r="E374" t="s">
        <v>682</v>
      </c>
      <c r="F374" t="s">
        <v>57</v>
      </c>
      <c r="G374">
        <v>435.96699999999902</v>
      </c>
      <c r="H374">
        <v>32.014600000000002</v>
      </c>
      <c r="I374">
        <v>-81.443753082100002</v>
      </c>
      <c r="J374">
        <v>13029</v>
      </c>
    </row>
    <row r="375" spans="1:10" x14ac:dyDescent="0.25">
      <c r="A375" t="str">
        <f t="shared" si="5"/>
        <v>GABurke</v>
      </c>
      <c r="B375" t="s">
        <v>673</v>
      </c>
      <c r="C375" t="s">
        <v>79</v>
      </c>
      <c r="D375" t="s">
        <v>366</v>
      </c>
      <c r="E375" t="s">
        <v>683</v>
      </c>
      <c r="F375" t="s">
        <v>57</v>
      </c>
      <c r="G375">
        <v>826.96799999999905</v>
      </c>
      <c r="H375">
        <v>33.061100000000003</v>
      </c>
      <c r="I375">
        <v>-82.000871782499999</v>
      </c>
      <c r="J375">
        <v>13033</v>
      </c>
    </row>
    <row r="376" spans="1:10" x14ac:dyDescent="0.25">
      <c r="A376" t="str">
        <f t="shared" si="5"/>
        <v>GACamden</v>
      </c>
      <c r="B376" t="s">
        <v>673</v>
      </c>
      <c r="C376" t="s">
        <v>79</v>
      </c>
      <c r="D376" t="s">
        <v>327</v>
      </c>
      <c r="E376" t="s">
        <v>684</v>
      </c>
      <c r="F376" t="s">
        <v>57</v>
      </c>
      <c r="G376">
        <v>613.02499999999895</v>
      </c>
      <c r="H376">
        <v>30.930499999999999</v>
      </c>
      <c r="I376">
        <v>-81.670325243299999</v>
      </c>
      <c r="J376">
        <v>13039</v>
      </c>
    </row>
    <row r="377" spans="1:10" x14ac:dyDescent="0.25">
      <c r="A377" t="str">
        <f t="shared" si="5"/>
        <v>GACharlton</v>
      </c>
      <c r="B377" t="s">
        <v>673</v>
      </c>
      <c r="C377" t="s">
        <v>79</v>
      </c>
      <c r="D377" t="s">
        <v>333</v>
      </c>
      <c r="E377" t="s">
        <v>685</v>
      </c>
      <c r="F377" t="s">
        <v>57</v>
      </c>
      <c r="G377">
        <v>773.57600000000002</v>
      </c>
      <c r="H377">
        <v>30.7818</v>
      </c>
      <c r="I377">
        <v>-82.137839628099997</v>
      </c>
      <c r="J377">
        <v>13049</v>
      </c>
    </row>
    <row r="378" spans="1:10" x14ac:dyDescent="0.25">
      <c r="A378" t="str">
        <f t="shared" si="5"/>
        <v>GAChatham</v>
      </c>
      <c r="B378" t="s">
        <v>673</v>
      </c>
      <c r="C378" t="s">
        <v>79</v>
      </c>
      <c r="D378" t="s">
        <v>374</v>
      </c>
      <c r="E378" t="s">
        <v>217</v>
      </c>
      <c r="F378" t="s">
        <v>57</v>
      </c>
      <c r="G378">
        <v>426.43700000000001</v>
      </c>
      <c r="H378">
        <v>32.004199999999997</v>
      </c>
      <c r="I378">
        <v>-81.132505773800005</v>
      </c>
      <c r="J378">
        <v>13051</v>
      </c>
    </row>
    <row r="379" spans="1:10" x14ac:dyDescent="0.25">
      <c r="A379" t="str">
        <f t="shared" si="5"/>
        <v>GACook</v>
      </c>
      <c r="B379" t="s">
        <v>673</v>
      </c>
      <c r="C379" t="s">
        <v>79</v>
      </c>
      <c r="D379" t="s">
        <v>343</v>
      </c>
      <c r="E379" t="s">
        <v>686</v>
      </c>
      <c r="F379" t="s">
        <v>57</v>
      </c>
      <c r="G379">
        <v>227.16200000000001</v>
      </c>
      <c r="H379">
        <v>31.154</v>
      </c>
      <c r="I379">
        <v>-83.430467751199998</v>
      </c>
      <c r="J379">
        <v>13075</v>
      </c>
    </row>
    <row r="380" spans="1:10" x14ac:dyDescent="0.25">
      <c r="A380" t="str">
        <f t="shared" si="5"/>
        <v>GACrawford</v>
      </c>
      <c r="B380" t="s">
        <v>673</v>
      </c>
      <c r="C380" t="s">
        <v>79</v>
      </c>
      <c r="D380" t="s">
        <v>347</v>
      </c>
      <c r="E380" t="s">
        <v>503</v>
      </c>
      <c r="F380" t="s">
        <v>57</v>
      </c>
      <c r="G380">
        <v>324.88799999999901</v>
      </c>
      <c r="H380">
        <v>32.714500000000001</v>
      </c>
      <c r="I380">
        <v>-83.986327427000006</v>
      </c>
      <c r="J380">
        <v>13079</v>
      </c>
    </row>
    <row r="381" spans="1:10" x14ac:dyDescent="0.25">
      <c r="A381" t="str">
        <f t="shared" si="5"/>
        <v>GACrisp</v>
      </c>
      <c r="B381" t="s">
        <v>673</v>
      </c>
      <c r="C381" t="s">
        <v>79</v>
      </c>
      <c r="D381" t="s">
        <v>435</v>
      </c>
      <c r="E381" t="s">
        <v>687</v>
      </c>
      <c r="F381" t="s">
        <v>57</v>
      </c>
      <c r="G381">
        <v>272.58300000000003</v>
      </c>
      <c r="H381">
        <v>31.922799999999999</v>
      </c>
      <c r="I381">
        <v>-83.768084042300003</v>
      </c>
      <c r="J381">
        <v>13081</v>
      </c>
    </row>
    <row r="382" spans="1:10" x14ac:dyDescent="0.25">
      <c r="A382" t="str">
        <f t="shared" si="5"/>
        <v>GADeKalb</v>
      </c>
      <c r="B382" t="s">
        <v>673</v>
      </c>
      <c r="C382" t="s">
        <v>79</v>
      </c>
      <c r="D382" t="s">
        <v>390</v>
      </c>
      <c r="E382" t="s">
        <v>334</v>
      </c>
      <c r="F382" t="s">
        <v>57</v>
      </c>
      <c r="G382">
        <v>267.58199999999903</v>
      </c>
      <c r="H382">
        <v>33.771500000000003</v>
      </c>
      <c r="I382">
        <v>-84.2264173218</v>
      </c>
      <c r="J382">
        <v>13089</v>
      </c>
    </row>
    <row r="383" spans="1:10" x14ac:dyDescent="0.25">
      <c r="A383" t="str">
        <f t="shared" si="5"/>
        <v>GAEffingham</v>
      </c>
      <c r="B383" t="s">
        <v>673</v>
      </c>
      <c r="C383" t="s">
        <v>79</v>
      </c>
      <c r="D383" t="s">
        <v>439</v>
      </c>
      <c r="E383" t="s">
        <v>309</v>
      </c>
      <c r="F383" t="s">
        <v>57</v>
      </c>
      <c r="G383">
        <v>477.69999999999902</v>
      </c>
      <c r="H383">
        <v>32.367400000000004</v>
      </c>
      <c r="I383">
        <v>-81.341326839299995</v>
      </c>
      <c r="J383">
        <v>13103</v>
      </c>
    </row>
    <row r="384" spans="1:10" x14ac:dyDescent="0.25">
      <c r="A384" t="str">
        <f t="shared" si="5"/>
        <v>GAElbert</v>
      </c>
      <c r="B384" t="s">
        <v>673</v>
      </c>
      <c r="C384" t="s">
        <v>79</v>
      </c>
      <c r="D384" t="s">
        <v>441</v>
      </c>
      <c r="E384" t="s">
        <v>617</v>
      </c>
      <c r="F384" t="s">
        <v>57</v>
      </c>
      <c r="G384">
        <v>351.05500000000001</v>
      </c>
      <c r="H384">
        <v>34.116799999999998</v>
      </c>
      <c r="I384">
        <v>-82.840141349000007</v>
      </c>
      <c r="J384">
        <v>13105</v>
      </c>
    </row>
    <row r="385" spans="1:10" x14ac:dyDescent="0.25">
      <c r="A385" t="str">
        <f t="shared" si="5"/>
        <v>GAEmanuel</v>
      </c>
      <c r="B385" t="s">
        <v>673</v>
      </c>
      <c r="C385" t="s">
        <v>79</v>
      </c>
      <c r="D385" t="s">
        <v>398</v>
      </c>
      <c r="E385" t="s">
        <v>688</v>
      </c>
      <c r="F385" t="s">
        <v>57</v>
      </c>
      <c r="G385">
        <v>680.60400000000004</v>
      </c>
      <c r="H385">
        <v>32.589700000000001</v>
      </c>
      <c r="I385">
        <v>-82.301699131399999</v>
      </c>
      <c r="J385">
        <v>13107</v>
      </c>
    </row>
    <row r="386" spans="1:10" x14ac:dyDescent="0.25">
      <c r="A386" t="str">
        <f t="shared" si="5"/>
        <v>GAFayette</v>
      </c>
      <c r="B386" t="s">
        <v>673</v>
      </c>
      <c r="C386" t="s">
        <v>79</v>
      </c>
      <c r="D386" t="s">
        <v>402</v>
      </c>
      <c r="E386" t="s">
        <v>338</v>
      </c>
      <c r="F386" t="s">
        <v>57</v>
      </c>
      <c r="G386">
        <v>194.34200000000001</v>
      </c>
      <c r="H386">
        <v>33.413899999999998</v>
      </c>
      <c r="I386">
        <v>-84.494183710300007</v>
      </c>
      <c r="J386">
        <v>13113</v>
      </c>
    </row>
    <row r="387" spans="1:10" x14ac:dyDescent="0.25">
      <c r="A387" t="str">
        <f t="shared" ref="A387:A450" si="6">C387&amp;E387</f>
        <v>GAFulton</v>
      </c>
      <c r="B387" t="s">
        <v>673</v>
      </c>
      <c r="C387" t="s">
        <v>79</v>
      </c>
      <c r="D387" t="s">
        <v>410</v>
      </c>
      <c r="E387" t="s">
        <v>463</v>
      </c>
      <c r="F387" t="s">
        <v>57</v>
      </c>
      <c r="G387">
        <v>526.63499999999897</v>
      </c>
      <c r="H387">
        <v>33.790300000000002</v>
      </c>
      <c r="I387">
        <v>-84.467009736099996</v>
      </c>
      <c r="J387">
        <v>13121</v>
      </c>
    </row>
    <row r="388" spans="1:10" x14ac:dyDescent="0.25">
      <c r="A388" t="str">
        <f t="shared" si="6"/>
        <v>GAGlynn</v>
      </c>
      <c r="B388" t="s">
        <v>673</v>
      </c>
      <c r="C388" t="s">
        <v>79</v>
      </c>
      <c r="D388" t="s">
        <v>427</v>
      </c>
      <c r="E388" t="s">
        <v>689</v>
      </c>
      <c r="F388" t="s">
        <v>57</v>
      </c>
      <c r="G388">
        <v>419.75299999999902</v>
      </c>
      <c r="H388">
        <v>31.230699999999999</v>
      </c>
      <c r="I388">
        <v>-81.539578062100006</v>
      </c>
      <c r="J388">
        <v>13127</v>
      </c>
    </row>
    <row r="389" spans="1:10" x14ac:dyDescent="0.25">
      <c r="A389" t="str">
        <f t="shared" si="6"/>
        <v>GAGrady</v>
      </c>
      <c r="B389" t="s">
        <v>673</v>
      </c>
      <c r="C389" t="s">
        <v>79</v>
      </c>
      <c r="D389" t="s">
        <v>413</v>
      </c>
      <c r="E389" t="s">
        <v>690</v>
      </c>
      <c r="F389" t="s">
        <v>57</v>
      </c>
      <c r="G389">
        <v>454.52699999999902</v>
      </c>
      <c r="H389">
        <v>30.874700000000001</v>
      </c>
      <c r="I389">
        <v>-84.234436545199998</v>
      </c>
      <c r="J389">
        <v>13131</v>
      </c>
    </row>
    <row r="390" spans="1:10" x14ac:dyDescent="0.25">
      <c r="A390" t="str">
        <f t="shared" si="6"/>
        <v>GAGwinnett</v>
      </c>
      <c r="B390" t="s">
        <v>673</v>
      </c>
      <c r="C390" t="s">
        <v>79</v>
      </c>
      <c r="D390" t="s">
        <v>519</v>
      </c>
      <c r="E390" t="s">
        <v>691</v>
      </c>
      <c r="F390" t="s">
        <v>57</v>
      </c>
      <c r="G390">
        <v>430.38299999999902</v>
      </c>
      <c r="H390">
        <v>33.9617</v>
      </c>
      <c r="I390">
        <v>-84.023621566900005</v>
      </c>
      <c r="J390">
        <v>13135</v>
      </c>
    </row>
    <row r="391" spans="1:10" x14ac:dyDescent="0.25">
      <c r="A391" t="str">
        <f t="shared" si="6"/>
        <v>GAHabersham</v>
      </c>
      <c r="B391" t="s">
        <v>673</v>
      </c>
      <c r="C391" t="s">
        <v>79</v>
      </c>
      <c r="D391" t="s">
        <v>521</v>
      </c>
      <c r="E391" t="s">
        <v>692</v>
      </c>
      <c r="F391" t="s">
        <v>57</v>
      </c>
      <c r="G391">
        <v>276.74</v>
      </c>
      <c r="H391">
        <v>34.631</v>
      </c>
      <c r="I391">
        <v>-83.531089971100002</v>
      </c>
      <c r="J391">
        <v>13137</v>
      </c>
    </row>
    <row r="392" spans="1:10" x14ac:dyDescent="0.25">
      <c r="A392" t="str">
        <f t="shared" si="6"/>
        <v>GAHancock</v>
      </c>
      <c r="B392" t="s">
        <v>673</v>
      </c>
      <c r="C392" t="s">
        <v>79</v>
      </c>
      <c r="D392" t="s">
        <v>523</v>
      </c>
      <c r="E392" t="s">
        <v>227</v>
      </c>
      <c r="F392" t="s">
        <v>57</v>
      </c>
      <c r="G392">
        <v>471.84100000000001</v>
      </c>
      <c r="H392">
        <v>33.270299999999999</v>
      </c>
      <c r="I392">
        <v>-83.000989259299999</v>
      </c>
      <c r="J392">
        <v>13141</v>
      </c>
    </row>
    <row r="393" spans="1:10" x14ac:dyDescent="0.25">
      <c r="A393" t="str">
        <f t="shared" si="6"/>
        <v>GAHeard</v>
      </c>
      <c r="B393" t="s">
        <v>673</v>
      </c>
      <c r="C393" t="s">
        <v>79</v>
      </c>
      <c r="D393" t="s">
        <v>507</v>
      </c>
      <c r="E393" t="s">
        <v>693</v>
      </c>
      <c r="F393" t="s">
        <v>57</v>
      </c>
      <c r="G393">
        <v>296.02999999999901</v>
      </c>
      <c r="H393">
        <v>33.296999999999997</v>
      </c>
      <c r="I393">
        <v>-85.128375156299995</v>
      </c>
      <c r="J393">
        <v>13149</v>
      </c>
    </row>
    <row r="394" spans="1:10" x14ac:dyDescent="0.25">
      <c r="A394" t="str">
        <f t="shared" si="6"/>
        <v>GAHenry</v>
      </c>
      <c r="B394" t="s">
        <v>673</v>
      </c>
      <c r="C394" t="s">
        <v>79</v>
      </c>
      <c r="D394" t="s">
        <v>694</v>
      </c>
      <c r="E394" t="s">
        <v>342</v>
      </c>
      <c r="F394" t="s">
        <v>57</v>
      </c>
      <c r="G394">
        <v>322.12700000000001</v>
      </c>
      <c r="H394">
        <v>33.453000000000003</v>
      </c>
      <c r="I394">
        <v>-84.154203849500007</v>
      </c>
      <c r="J394">
        <v>13151</v>
      </c>
    </row>
    <row r="395" spans="1:10" x14ac:dyDescent="0.25">
      <c r="A395" t="str">
        <f t="shared" si="6"/>
        <v>GAJefferson</v>
      </c>
      <c r="B395" t="s">
        <v>673</v>
      </c>
      <c r="C395" t="s">
        <v>79</v>
      </c>
      <c r="D395" t="s">
        <v>695</v>
      </c>
      <c r="E395" t="s">
        <v>210</v>
      </c>
      <c r="F395" t="s">
        <v>57</v>
      </c>
      <c r="G395">
        <v>526.48500000000001</v>
      </c>
      <c r="H395">
        <v>33.054900000000004</v>
      </c>
      <c r="I395">
        <v>-82.418183646599999</v>
      </c>
      <c r="J395">
        <v>13163</v>
      </c>
    </row>
    <row r="396" spans="1:10" x14ac:dyDescent="0.25">
      <c r="A396" t="str">
        <f t="shared" si="6"/>
        <v>GALamar</v>
      </c>
      <c r="B396" t="s">
        <v>673</v>
      </c>
      <c r="C396" t="s">
        <v>79</v>
      </c>
      <c r="D396" t="s">
        <v>696</v>
      </c>
      <c r="E396" t="s">
        <v>344</v>
      </c>
      <c r="F396" t="s">
        <v>57</v>
      </c>
      <c r="G396">
        <v>183.5</v>
      </c>
      <c r="H396">
        <v>33.076500000000003</v>
      </c>
      <c r="I396">
        <v>-84.1394561579</v>
      </c>
      <c r="J396">
        <v>13171</v>
      </c>
    </row>
    <row r="397" spans="1:10" x14ac:dyDescent="0.25">
      <c r="A397" t="str">
        <f t="shared" si="6"/>
        <v>GALiberty</v>
      </c>
      <c r="B397" t="s">
        <v>673</v>
      </c>
      <c r="C397" t="s">
        <v>79</v>
      </c>
      <c r="D397" t="s">
        <v>697</v>
      </c>
      <c r="E397" t="s">
        <v>661</v>
      </c>
      <c r="F397" t="s">
        <v>57</v>
      </c>
      <c r="G397">
        <v>489.80099999999902</v>
      </c>
      <c r="H397">
        <v>31.827999999999999</v>
      </c>
      <c r="I397">
        <v>-81.494618118299996</v>
      </c>
      <c r="J397">
        <v>13179</v>
      </c>
    </row>
    <row r="398" spans="1:10" x14ac:dyDescent="0.25">
      <c r="A398" t="str">
        <f t="shared" si="6"/>
        <v>GALong</v>
      </c>
      <c r="B398" t="s">
        <v>673</v>
      </c>
      <c r="C398" t="s">
        <v>79</v>
      </c>
      <c r="D398" t="s">
        <v>698</v>
      </c>
      <c r="E398" t="s">
        <v>699</v>
      </c>
      <c r="F398" t="s">
        <v>57</v>
      </c>
      <c r="G398">
        <v>400.29300000000001</v>
      </c>
      <c r="H398">
        <v>31.752600000000001</v>
      </c>
      <c r="I398">
        <v>-81.745713491000004</v>
      </c>
      <c r="J398">
        <v>13183</v>
      </c>
    </row>
    <row r="399" spans="1:10" x14ac:dyDescent="0.25">
      <c r="A399" t="str">
        <f t="shared" si="6"/>
        <v>GALowndes</v>
      </c>
      <c r="B399" t="s">
        <v>673</v>
      </c>
      <c r="C399" t="s">
        <v>79</v>
      </c>
      <c r="D399" t="s">
        <v>700</v>
      </c>
      <c r="E399" t="s">
        <v>387</v>
      </c>
      <c r="F399" t="s">
        <v>57</v>
      </c>
      <c r="G399">
        <v>496.06599999999901</v>
      </c>
      <c r="H399">
        <v>30.8338</v>
      </c>
      <c r="I399">
        <v>-83.2677274638</v>
      </c>
      <c r="J399">
        <v>13185</v>
      </c>
    </row>
    <row r="400" spans="1:10" x14ac:dyDescent="0.25">
      <c r="A400" t="str">
        <f t="shared" si="6"/>
        <v>GAMcDuffie</v>
      </c>
      <c r="B400" t="s">
        <v>673</v>
      </c>
      <c r="C400" t="s">
        <v>79</v>
      </c>
      <c r="D400" t="s">
        <v>701</v>
      </c>
      <c r="E400" t="s">
        <v>702</v>
      </c>
      <c r="F400" t="s">
        <v>57</v>
      </c>
      <c r="G400">
        <v>257.46100000000001</v>
      </c>
      <c r="H400">
        <v>33.482799999999997</v>
      </c>
      <c r="I400">
        <v>-82.481357511499994</v>
      </c>
      <c r="J400">
        <v>13189</v>
      </c>
    </row>
    <row r="401" spans="1:10" x14ac:dyDescent="0.25">
      <c r="A401" t="str">
        <f t="shared" si="6"/>
        <v>GAMcIntosh</v>
      </c>
      <c r="B401" t="s">
        <v>673</v>
      </c>
      <c r="C401" t="s">
        <v>79</v>
      </c>
      <c r="D401" t="s">
        <v>703</v>
      </c>
      <c r="E401" t="s">
        <v>216</v>
      </c>
      <c r="F401" t="s">
        <v>57</v>
      </c>
      <c r="G401">
        <v>424.29899999999901</v>
      </c>
      <c r="H401">
        <v>31.495200000000001</v>
      </c>
      <c r="I401">
        <v>-81.407243748900001</v>
      </c>
      <c r="J401">
        <v>13191</v>
      </c>
    </row>
    <row r="402" spans="1:10" x14ac:dyDescent="0.25">
      <c r="A402" t="str">
        <f t="shared" si="6"/>
        <v>GAMadison</v>
      </c>
      <c r="B402" t="s">
        <v>673</v>
      </c>
      <c r="C402" t="s">
        <v>79</v>
      </c>
      <c r="D402" t="s">
        <v>704</v>
      </c>
      <c r="E402" t="s">
        <v>391</v>
      </c>
      <c r="F402" t="s">
        <v>57</v>
      </c>
      <c r="G402">
        <v>282.31099999999901</v>
      </c>
      <c r="H402">
        <v>34.127800000000001</v>
      </c>
      <c r="I402">
        <v>-83.209045850799995</v>
      </c>
      <c r="J402">
        <v>13195</v>
      </c>
    </row>
    <row r="403" spans="1:10" x14ac:dyDescent="0.25">
      <c r="A403" t="str">
        <f t="shared" si="6"/>
        <v>GAMiller</v>
      </c>
      <c r="B403" t="s">
        <v>673</v>
      </c>
      <c r="C403" t="s">
        <v>79</v>
      </c>
      <c r="D403" t="s">
        <v>705</v>
      </c>
      <c r="E403" t="s">
        <v>485</v>
      </c>
      <c r="F403" t="s">
        <v>57</v>
      </c>
      <c r="G403">
        <v>282.42099999999903</v>
      </c>
      <c r="H403">
        <v>31.164000000000001</v>
      </c>
      <c r="I403">
        <v>-84.730773845499996</v>
      </c>
      <c r="J403">
        <v>13201</v>
      </c>
    </row>
    <row r="404" spans="1:10" x14ac:dyDescent="0.25">
      <c r="A404" t="str">
        <f t="shared" si="6"/>
        <v>GAMurray</v>
      </c>
      <c r="B404" t="s">
        <v>673</v>
      </c>
      <c r="C404" t="s">
        <v>79</v>
      </c>
      <c r="D404" t="s">
        <v>706</v>
      </c>
      <c r="E404" t="s">
        <v>707</v>
      </c>
      <c r="F404" t="s">
        <v>57</v>
      </c>
      <c r="G404">
        <v>344.46600000000001</v>
      </c>
      <c r="H404">
        <v>34.788400000000003</v>
      </c>
      <c r="I404">
        <v>-84.748091929500006</v>
      </c>
      <c r="J404">
        <v>13213</v>
      </c>
    </row>
    <row r="405" spans="1:10" x14ac:dyDescent="0.25">
      <c r="A405" t="str">
        <f t="shared" si="6"/>
        <v>GANewton</v>
      </c>
      <c r="B405" t="s">
        <v>673</v>
      </c>
      <c r="C405" t="s">
        <v>79</v>
      </c>
      <c r="D405" t="s">
        <v>708</v>
      </c>
      <c r="E405" t="s">
        <v>510</v>
      </c>
      <c r="F405" t="s">
        <v>57</v>
      </c>
      <c r="G405">
        <v>272.161</v>
      </c>
      <c r="H405">
        <v>33.555</v>
      </c>
      <c r="I405">
        <v>-83.850182199800003</v>
      </c>
      <c r="J405">
        <v>13217</v>
      </c>
    </row>
    <row r="406" spans="1:10" x14ac:dyDescent="0.25">
      <c r="A406" t="str">
        <f t="shared" si="6"/>
        <v>GAOconee</v>
      </c>
      <c r="B406" t="s">
        <v>673</v>
      </c>
      <c r="C406" t="s">
        <v>79</v>
      </c>
      <c r="D406" t="s">
        <v>709</v>
      </c>
      <c r="E406" t="s">
        <v>710</v>
      </c>
      <c r="F406" t="s">
        <v>57</v>
      </c>
      <c r="G406">
        <v>184.289999999999</v>
      </c>
      <c r="H406">
        <v>33.834899999999998</v>
      </c>
      <c r="I406">
        <v>-83.437087791099998</v>
      </c>
      <c r="J406">
        <v>13219</v>
      </c>
    </row>
    <row r="407" spans="1:10" x14ac:dyDescent="0.25">
      <c r="A407" t="str">
        <f t="shared" si="6"/>
        <v>GAOglethorpe</v>
      </c>
      <c r="B407" t="s">
        <v>673</v>
      </c>
      <c r="C407" t="s">
        <v>79</v>
      </c>
      <c r="D407" t="s">
        <v>711</v>
      </c>
      <c r="E407" t="s">
        <v>712</v>
      </c>
      <c r="F407" t="s">
        <v>57</v>
      </c>
      <c r="G407">
        <v>439.012</v>
      </c>
      <c r="H407">
        <v>33.880699999999997</v>
      </c>
      <c r="I407">
        <v>-83.080717123699998</v>
      </c>
      <c r="J407">
        <v>13221</v>
      </c>
    </row>
    <row r="408" spans="1:10" x14ac:dyDescent="0.25">
      <c r="A408" t="str">
        <f t="shared" si="6"/>
        <v>GAPaulding</v>
      </c>
      <c r="B408" t="s">
        <v>673</v>
      </c>
      <c r="C408" t="s">
        <v>79</v>
      </c>
      <c r="D408" t="s">
        <v>713</v>
      </c>
      <c r="E408" t="s">
        <v>714</v>
      </c>
      <c r="F408" t="s">
        <v>57</v>
      </c>
      <c r="G408">
        <v>312.21899999999903</v>
      </c>
      <c r="H408">
        <v>33.920499999999997</v>
      </c>
      <c r="I408">
        <v>-84.867286288900004</v>
      </c>
      <c r="J408">
        <v>13223</v>
      </c>
    </row>
    <row r="409" spans="1:10" x14ac:dyDescent="0.25">
      <c r="A409" t="str">
        <f t="shared" si="6"/>
        <v>GAPierce</v>
      </c>
      <c r="B409" t="s">
        <v>673</v>
      </c>
      <c r="C409" t="s">
        <v>79</v>
      </c>
      <c r="D409" t="s">
        <v>715</v>
      </c>
      <c r="E409" t="s">
        <v>282</v>
      </c>
      <c r="F409" t="s">
        <v>57</v>
      </c>
      <c r="G409">
        <v>316.49400000000003</v>
      </c>
      <c r="H409">
        <v>31.358799999999999</v>
      </c>
      <c r="I409">
        <v>-82.212740012599994</v>
      </c>
      <c r="J409">
        <v>13229</v>
      </c>
    </row>
    <row r="410" spans="1:10" x14ac:dyDescent="0.25">
      <c r="A410" t="str">
        <f t="shared" si="6"/>
        <v>GARabun</v>
      </c>
      <c r="B410" t="s">
        <v>673</v>
      </c>
      <c r="C410" t="s">
        <v>79</v>
      </c>
      <c r="D410" t="s">
        <v>716</v>
      </c>
      <c r="E410" t="s">
        <v>717</v>
      </c>
      <c r="F410" t="s">
        <v>57</v>
      </c>
      <c r="G410">
        <v>369.99299999999897</v>
      </c>
      <c r="H410">
        <v>34.881700000000002</v>
      </c>
      <c r="I410">
        <v>-83.402375149700006</v>
      </c>
      <c r="J410">
        <v>13241</v>
      </c>
    </row>
    <row r="411" spans="1:10" x14ac:dyDescent="0.25">
      <c r="A411" t="str">
        <f t="shared" si="6"/>
        <v>GARichmond</v>
      </c>
      <c r="B411" t="s">
        <v>673</v>
      </c>
      <c r="C411" t="s">
        <v>79</v>
      </c>
      <c r="D411" t="s">
        <v>718</v>
      </c>
      <c r="E411" t="s">
        <v>272</v>
      </c>
      <c r="F411" t="s">
        <v>57</v>
      </c>
      <c r="G411">
        <v>324.32600000000002</v>
      </c>
      <c r="H411">
        <v>33.3598</v>
      </c>
      <c r="I411">
        <v>-82.073931280500005</v>
      </c>
      <c r="J411">
        <v>13245</v>
      </c>
    </row>
    <row r="412" spans="1:10" x14ac:dyDescent="0.25">
      <c r="A412" t="str">
        <f t="shared" si="6"/>
        <v>GASchley</v>
      </c>
      <c r="B412" t="s">
        <v>673</v>
      </c>
      <c r="C412" t="s">
        <v>79</v>
      </c>
      <c r="D412" t="s">
        <v>719</v>
      </c>
      <c r="E412" t="s">
        <v>720</v>
      </c>
      <c r="F412" t="s">
        <v>57</v>
      </c>
      <c r="G412">
        <v>166.90600000000001</v>
      </c>
      <c r="H412">
        <v>32.261600000000001</v>
      </c>
      <c r="I412">
        <v>-84.314716051999994</v>
      </c>
      <c r="J412">
        <v>13249</v>
      </c>
    </row>
    <row r="413" spans="1:10" x14ac:dyDescent="0.25">
      <c r="A413" t="str">
        <f t="shared" si="6"/>
        <v>GAScreven</v>
      </c>
      <c r="B413" t="s">
        <v>673</v>
      </c>
      <c r="C413" t="s">
        <v>79</v>
      </c>
      <c r="D413" t="s">
        <v>721</v>
      </c>
      <c r="E413" t="s">
        <v>722</v>
      </c>
      <c r="F413" t="s">
        <v>57</v>
      </c>
      <c r="G413">
        <v>645.101</v>
      </c>
      <c r="H413">
        <v>32.750999999999998</v>
      </c>
      <c r="I413">
        <v>-81.611845863400006</v>
      </c>
      <c r="J413">
        <v>13251</v>
      </c>
    </row>
    <row r="414" spans="1:10" x14ac:dyDescent="0.25">
      <c r="A414" t="str">
        <f t="shared" si="6"/>
        <v>GATattnall</v>
      </c>
      <c r="B414" t="s">
        <v>673</v>
      </c>
      <c r="C414" t="s">
        <v>79</v>
      </c>
      <c r="D414" t="s">
        <v>723</v>
      </c>
      <c r="E414" t="s">
        <v>724</v>
      </c>
      <c r="F414" t="s">
        <v>57</v>
      </c>
      <c r="G414">
        <v>479.40300000000002</v>
      </c>
      <c r="H414">
        <v>32.0458</v>
      </c>
      <c r="I414">
        <v>-82.058130307200003</v>
      </c>
      <c r="J414">
        <v>13267</v>
      </c>
    </row>
    <row r="415" spans="1:10" x14ac:dyDescent="0.25">
      <c r="A415" t="str">
        <f t="shared" si="6"/>
        <v>GATaylor</v>
      </c>
      <c r="B415" t="s">
        <v>673</v>
      </c>
      <c r="C415" t="s">
        <v>79</v>
      </c>
      <c r="D415" t="s">
        <v>725</v>
      </c>
      <c r="E415" t="s">
        <v>211</v>
      </c>
      <c r="F415" t="s">
        <v>57</v>
      </c>
      <c r="G415">
        <v>376.68599999999901</v>
      </c>
      <c r="H415">
        <v>32.555500000000002</v>
      </c>
      <c r="I415">
        <v>-84.250475527399999</v>
      </c>
      <c r="J415">
        <v>13269</v>
      </c>
    </row>
    <row r="416" spans="1:10" x14ac:dyDescent="0.25">
      <c r="A416" t="str">
        <f t="shared" si="6"/>
        <v>GATelfair</v>
      </c>
      <c r="B416" t="s">
        <v>673</v>
      </c>
      <c r="C416" t="s">
        <v>79</v>
      </c>
      <c r="D416" t="s">
        <v>726</v>
      </c>
      <c r="E416" t="s">
        <v>727</v>
      </c>
      <c r="F416" t="s">
        <v>57</v>
      </c>
      <c r="G416">
        <v>437.303</v>
      </c>
      <c r="H416">
        <v>31.9298</v>
      </c>
      <c r="I416">
        <v>-82.938998035300003</v>
      </c>
      <c r="J416">
        <v>13271</v>
      </c>
    </row>
    <row r="417" spans="1:10" x14ac:dyDescent="0.25">
      <c r="A417" t="str">
        <f t="shared" si="6"/>
        <v>GATroup</v>
      </c>
      <c r="B417" t="s">
        <v>673</v>
      </c>
      <c r="C417" t="s">
        <v>79</v>
      </c>
      <c r="D417" t="s">
        <v>728</v>
      </c>
      <c r="E417" t="s">
        <v>729</v>
      </c>
      <c r="F417" t="s">
        <v>57</v>
      </c>
      <c r="G417">
        <v>413.988</v>
      </c>
      <c r="H417">
        <v>33.033499999999997</v>
      </c>
      <c r="I417">
        <v>-85.028344342400004</v>
      </c>
      <c r="J417">
        <v>13285</v>
      </c>
    </row>
    <row r="418" spans="1:10" x14ac:dyDescent="0.25">
      <c r="A418" t="str">
        <f t="shared" si="6"/>
        <v>GATwiggs</v>
      </c>
      <c r="B418" t="s">
        <v>673</v>
      </c>
      <c r="C418" t="s">
        <v>79</v>
      </c>
      <c r="D418" t="s">
        <v>730</v>
      </c>
      <c r="E418" t="s">
        <v>731</v>
      </c>
      <c r="F418" t="s">
        <v>57</v>
      </c>
      <c r="G418">
        <v>358.39800000000002</v>
      </c>
      <c r="H418">
        <v>32.667200000000001</v>
      </c>
      <c r="I418">
        <v>-83.427085298899996</v>
      </c>
      <c r="J418">
        <v>13289</v>
      </c>
    </row>
    <row r="419" spans="1:10" x14ac:dyDescent="0.25">
      <c r="A419" t="str">
        <f t="shared" si="6"/>
        <v>GAUnion</v>
      </c>
      <c r="B419" t="s">
        <v>673</v>
      </c>
      <c r="C419" t="s">
        <v>79</v>
      </c>
      <c r="D419" t="s">
        <v>732</v>
      </c>
      <c r="E419" t="s">
        <v>494</v>
      </c>
      <c r="F419" t="s">
        <v>57</v>
      </c>
      <c r="G419">
        <v>321.92599999999902</v>
      </c>
      <c r="H419">
        <v>34.834099999999999</v>
      </c>
      <c r="I419">
        <v>-83.990778102600004</v>
      </c>
      <c r="J419">
        <v>13291</v>
      </c>
    </row>
    <row r="420" spans="1:10" x14ac:dyDescent="0.25">
      <c r="A420" t="str">
        <f t="shared" si="6"/>
        <v>GAWarren</v>
      </c>
      <c r="B420" t="s">
        <v>673</v>
      </c>
      <c r="C420" t="s">
        <v>79</v>
      </c>
      <c r="D420" t="s">
        <v>733</v>
      </c>
      <c r="E420" t="s">
        <v>734</v>
      </c>
      <c r="F420" t="s">
        <v>57</v>
      </c>
      <c r="G420">
        <v>284.298</v>
      </c>
      <c r="H420">
        <v>33.408900000000003</v>
      </c>
      <c r="I420">
        <v>-82.676746776900004</v>
      </c>
      <c r="J420">
        <v>13301</v>
      </c>
    </row>
    <row r="421" spans="1:10" x14ac:dyDescent="0.25">
      <c r="A421" t="str">
        <f t="shared" si="6"/>
        <v>GAWashington</v>
      </c>
      <c r="B421" t="s">
        <v>673</v>
      </c>
      <c r="C421" t="s">
        <v>79</v>
      </c>
      <c r="D421" t="s">
        <v>735</v>
      </c>
      <c r="E421" t="s">
        <v>226</v>
      </c>
      <c r="F421" t="s">
        <v>57</v>
      </c>
      <c r="G421">
        <v>678.452</v>
      </c>
      <c r="H421">
        <v>32.9696</v>
      </c>
      <c r="I421">
        <v>-82.795941511400002</v>
      </c>
      <c r="J421">
        <v>13303</v>
      </c>
    </row>
    <row r="422" spans="1:10" x14ac:dyDescent="0.25">
      <c r="A422" t="str">
        <f t="shared" si="6"/>
        <v>GAWayne</v>
      </c>
      <c r="B422" t="s">
        <v>673</v>
      </c>
      <c r="C422" t="s">
        <v>79</v>
      </c>
      <c r="D422" t="s">
        <v>736</v>
      </c>
      <c r="E422" t="s">
        <v>737</v>
      </c>
      <c r="F422" t="s">
        <v>57</v>
      </c>
      <c r="G422">
        <v>641.77700000000004</v>
      </c>
      <c r="H422">
        <v>31.551500000000001</v>
      </c>
      <c r="I422">
        <v>-81.916738404699998</v>
      </c>
      <c r="J422">
        <v>13305</v>
      </c>
    </row>
    <row r="423" spans="1:10" x14ac:dyDescent="0.25">
      <c r="A423" t="str">
        <f t="shared" si="6"/>
        <v>GAWheeler</v>
      </c>
      <c r="B423" t="s">
        <v>673</v>
      </c>
      <c r="C423" t="s">
        <v>79</v>
      </c>
      <c r="D423" t="s">
        <v>738</v>
      </c>
      <c r="E423" t="s">
        <v>739</v>
      </c>
      <c r="F423" t="s">
        <v>57</v>
      </c>
      <c r="G423">
        <v>295.48399999999901</v>
      </c>
      <c r="H423">
        <v>32.117100000000001</v>
      </c>
      <c r="I423">
        <v>-82.724592948999998</v>
      </c>
      <c r="J423">
        <v>13309</v>
      </c>
    </row>
    <row r="424" spans="1:10" x14ac:dyDescent="0.25">
      <c r="A424" t="str">
        <f t="shared" si="6"/>
        <v>GAWhitfield</v>
      </c>
      <c r="B424" t="s">
        <v>673</v>
      </c>
      <c r="C424" t="s">
        <v>79</v>
      </c>
      <c r="D424" t="s">
        <v>740</v>
      </c>
      <c r="E424" t="s">
        <v>741</v>
      </c>
      <c r="F424" t="s">
        <v>57</v>
      </c>
      <c r="G424">
        <v>290.464</v>
      </c>
      <c r="H424">
        <v>34.805599999999998</v>
      </c>
      <c r="I424">
        <v>-84.967216583199999</v>
      </c>
      <c r="J424">
        <v>13313</v>
      </c>
    </row>
    <row r="425" spans="1:10" x14ac:dyDescent="0.25">
      <c r="A425" t="str">
        <f t="shared" si="6"/>
        <v>GAWilkes</v>
      </c>
      <c r="B425" t="s">
        <v>673</v>
      </c>
      <c r="C425" t="s">
        <v>79</v>
      </c>
      <c r="D425" t="s">
        <v>742</v>
      </c>
      <c r="E425" t="s">
        <v>743</v>
      </c>
      <c r="F425" t="s">
        <v>57</v>
      </c>
      <c r="G425">
        <v>469.49</v>
      </c>
      <c r="H425">
        <v>33.7819</v>
      </c>
      <c r="I425">
        <v>-82.743209096900003</v>
      </c>
      <c r="J425">
        <v>13317</v>
      </c>
    </row>
    <row r="426" spans="1:10" x14ac:dyDescent="0.25">
      <c r="A426" t="str">
        <f t="shared" si="6"/>
        <v>GAWilkinson</v>
      </c>
      <c r="B426" t="s">
        <v>673</v>
      </c>
      <c r="C426" t="s">
        <v>79</v>
      </c>
      <c r="D426" t="s">
        <v>744</v>
      </c>
      <c r="E426" t="s">
        <v>745</v>
      </c>
      <c r="F426" t="s">
        <v>57</v>
      </c>
      <c r="G426">
        <v>447.30799999999903</v>
      </c>
      <c r="H426">
        <v>32.802399999999999</v>
      </c>
      <c r="I426">
        <v>-83.171238223900005</v>
      </c>
      <c r="J426">
        <v>13319</v>
      </c>
    </row>
    <row r="427" spans="1:10" x14ac:dyDescent="0.25">
      <c r="A427" t="str">
        <f t="shared" si="6"/>
        <v>GAAtkinson</v>
      </c>
      <c r="B427" t="s">
        <v>673</v>
      </c>
      <c r="C427" t="s">
        <v>79</v>
      </c>
      <c r="D427" t="s">
        <v>351</v>
      </c>
      <c r="E427" t="s">
        <v>746</v>
      </c>
      <c r="F427" t="s">
        <v>57</v>
      </c>
      <c r="G427">
        <v>339.38200000000001</v>
      </c>
      <c r="H427">
        <v>31.2971</v>
      </c>
      <c r="I427">
        <v>-82.880088646499999</v>
      </c>
      <c r="J427">
        <v>13003</v>
      </c>
    </row>
    <row r="428" spans="1:10" x14ac:dyDescent="0.25">
      <c r="A428" t="str">
        <f t="shared" si="6"/>
        <v>GABacon</v>
      </c>
      <c r="B428" t="s">
        <v>673</v>
      </c>
      <c r="C428" t="s">
        <v>79</v>
      </c>
      <c r="D428" t="s">
        <v>352</v>
      </c>
      <c r="E428" t="s">
        <v>747</v>
      </c>
      <c r="F428" t="s">
        <v>57</v>
      </c>
      <c r="G428">
        <v>258.57600000000002</v>
      </c>
      <c r="H428">
        <v>31.553699999999999</v>
      </c>
      <c r="I428">
        <v>-82.452689585000002</v>
      </c>
      <c r="J428">
        <v>13005</v>
      </c>
    </row>
    <row r="429" spans="1:10" x14ac:dyDescent="0.25">
      <c r="A429" t="str">
        <f t="shared" si="6"/>
        <v>GABanks</v>
      </c>
      <c r="B429" t="s">
        <v>673</v>
      </c>
      <c r="C429" t="s">
        <v>79</v>
      </c>
      <c r="D429" t="s">
        <v>358</v>
      </c>
      <c r="E429" t="s">
        <v>748</v>
      </c>
      <c r="F429" t="s">
        <v>57</v>
      </c>
      <c r="G429">
        <v>232.09100000000001</v>
      </c>
      <c r="H429">
        <v>34.354199999999999</v>
      </c>
      <c r="I429">
        <v>-83.497386176600003</v>
      </c>
      <c r="J429">
        <v>13011</v>
      </c>
    </row>
    <row r="430" spans="1:10" x14ac:dyDescent="0.25">
      <c r="A430" t="str">
        <f t="shared" si="6"/>
        <v>GABen Hill</v>
      </c>
      <c r="B430" t="s">
        <v>673</v>
      </c>
      <c r="C430" t="s">
        <v>79</v>
      </c>
      <c r="D430" t="s">
        <v>418</v>
      </c>
      <c r="E430" t="s">
        <v>749</v>
      </c>
      <c r="F430" t="s">
        <v>57</v>
      </c>
      <c r="G430">
        <v>250.12100000000001</v>
      </c>
      <c r="H430">
        <v>31.759799999999998</v>
      </c>
      <c r="I430">
        <v>-83.220508181400007</v>
      </c>
      <c r="J430">
        <v>13017</v>
      </c>
    </row>
    <row r="431" spans="1:10" x14ac:dyDescent="0.25">
      <c r="A431" t="str">
        <f t="shared" si="6"/>
        <v>GABleckley</v>
      </c>
      <c r="B431" t="s">
        <v>673</v>
      </c>
      <c r="C431" t="s">
        <v>79</v>
      </c>
      <c r="D431" t="s">
        <v>360</v>
      </c>
      <c r="E431" t="s">
        <v>750</v>
      </c>
      <c r="F431" t="s">
        <v>57</v>
      </c>
      <c r="G431">
        <v>215.87</v>
      </c>
      <c r="H431">
        <v>32.434399999999997</v>
      </c>
      <c r="I431">
        <v>-83.327837243499999</v>
      </c>
      <c r="J431">
        <v>13023</v>
      </c>
    </row>
    <row r="432" spans="1:10" x14ac:dyDescent="0.25">
      <c r="A432" t="str">
        <f t="shared" si="6"/>
        <v>GABulloch</v>
      </c>
      <c r="B432" t="s">
        <v>673</v>
      </c>
      <c r="C432" t="s">
        <v>79</v>
      </c>
      <c r="D432" t="s">
        <v>323</v>
      </c>
      <c r="E432" t="s">
        <v>751</v>
      </c>
      <c r="F432" t="s">
        <v>57</v>
      </c>
      <c r="G432">
        <v>672.80899999999895</v>
      </c>
      <c r="H432">
        <v>32.396799999999999</v>
      </c>
      <c r="I432">
        <v>-81.743185591599996</v>
      </c>
      <c r="J432">
        <v>13031</v>
      </c>
    </row>
    <row r="433" spans="1:10" x14ac:dyDescent="0.25">
      <c r="A433" t="str">
        <f t="shared" si="6"/>
        <v>GAButts</v>
      </c>
      <c r="B433" t="s">
        <v>673</v>
      </c>
      <c r="C433" t="s">
        <v>79</v>
      </c>
      <c r="D433" t="s">
        <v>368</v>
      </c>
      <c r="E433" t="s">
        <v>752</v>
      </c>
      <c r="F433" t="s">
        <v>57</v>
      </c>
      <c r="G433">
        <v>184.393</v>
      </c>
      <c r="H433">
        <v>33.2879</v>
      </c>
      <c r="I433">
        <v>-83.957165128900002</v>
      </c>
      <c r="J433">
        <v>13035</v>
      </c>
    </row>
    <row r="434" spans="1:10" x14ac:dyDescent="0.25">
      <c r="A434" t="str">
        <f t="shared" si="6"/>
        <v>GACalhoun</v>
      </c>
      <c r="B434" t="s">
        <v>673</v>
      </c>
      <c r="C434" t="s">
        <v>79</v>
      </c>
      <c r="D434" t="s">
        <v>325</v>
      </c>
      <c r="E434" t="s">
        <v>259</v>
      </c>
      <c r="F434" t="s">
        <v>57</v>
      </c>
      <c r="G434">
        <v>280.36700000000002</v>
      </c>
      <c r="H434">
        <v>31.529199999999999</v>
      </c>
      <c r="I434">
        <v>-84.624526006899998</v>
      </c>
      <c r="J434">
        <v>13037</v>
      </c>
    </row>
    <row r="435" spans="1:10" x14ac:dyDescent="0.25">
      <c r="A435" t="str">
        <f t="shared" si="6"/>
        <v>GACandler</v>
      </c>
      <c r="B435" t="s">
        <v>673</v>
      </c>
      <c r="C435" t="s">
        <v>79</v>
      </c>
      <c r="D435" t="s">
        <v>370</v>
      </c>
      <c r="E435" t="s">
        <v>753</v>
      </c>
      <c r="F435" t="s">
        <v>57</v>
      </c>
      <c r="G435">
        <v>243.04400000000001</v>
      </c>
      <c r="H435">
        <v>32.403500000000001</v>
      </c>
      <c r="I435">
        <v>-82.073661766399994</v>
      </c>
      <c r="J435">
        <v>13043</v>
      </c>
    </row>
    <row r="436" spans="1:10" x14ac:dyDescent="0.25">
      <c r="A436" t="str">
        <f t="shared" si="6"/>
        <v>GACarroll</v>
      </c>
      <c r="B436" t="s">
        <v>673</v>
      </c>
      <c r="C436" t="s">
        <v>79</v>
      </c>
      <c r="D436" t="s">
        <v>331</v>
      </c>
      <c r="E436" t="s">
        <v>500</v>
      </c>
      <c r="F436" t="s">
        <v>57</v>
      </c>
      <c r="G436">
        <v>499.07600000000002</v>
      </c>
      <c r="H436">
        <v>33.582799999999999</v>
      </c>
      <c r="I436">
        <v>-85.079748224799999</v>
      </c>
      <c r="J436">
        <v>13045</v>
      </c>
    </row>
    <row r="437" spans="1:10" x14ac:dyDescent="0.25">
      <c r="A437" t="str">
        <f t="shared" si="6"/>
        <v>GACatoosa</v>
      </c>
      <c r="B437" t="s">
        <v>673</v>
      </c>
      <c r="C437" t="s">
        <v>79</v>
      </c>
      <c r="D437" t="s">
        <v>372</v>
      </c>
      <c r="E437" t="s">
        <v>754</v>
      </c>
      <c r="F437" t="s">
        <v>57</v>
      </c>
      <c r="G437">
        <v>162.158999999999</v>
      </c>
      <c r="H437">
        <v>34.903599999999997</v>
      </c>
      <c r="I437">
        <v>-85.138250547599995</v>
      </c>
      <c r="J437">
        <v>13047</v>
      </c>
    </row>
    <row r="438" spans="1:10" x14ac:dyDescent="0.25">
      <c r="A438" t="str">
        <f t="shared" si="6"/>
        <v>GAChattahoochee</v>
      </c>
      <c r="B438" t="s">
        <v>673</v>
      </c>
      <c r="C438" t="s">
        <v>79</v>
      </c>
      <c r="D438" t="s">
        <v>335</v>
      </c>
      <c r="E438" t="s">
        <v>755</v>
      </c>
      <c r="F438" t="s">
        <v>57</v>
      </c>
      <c r="G438">
        <v>248.735999999999</v>
      </c>
      <c r="H438">
        <v>32.347099999999998</v>
      </c>
      <c r="I438">
        <v>-84.786846726799993</v>
      </c>
      <c r="J438">
        <v>13053</v>
      </c>
    </row>
    <row r="439" spans="1:10" x14ac:dyDescent="0.25">
      <c r="A439" t="str">
        <f t="shared" si="6"/>
        <v>GAChattooga</v>
      </c>
      <c r="B439" t="s">
        <v>673</v>
      </c>
      <c r="C439" t="s">
        <v>79</v>
      </c>
      <c r="D439" t="s">
        <v>376</v>
      </c>
      <c r="E439" t="s">
        <v>756</v>
      </c>
      <c r="F439" t="s">
        <v>57</v>
      </c>
      <c r="G439">
        <v>313.33800000000002</v>
      </c>
      <c r="H439">
        <v>34.475000000000001</v>
      </c>
      <c r="I439">
        <v>-85.345311989300001</v>
      </c>
      <c r="J439">
        <v>13055</v>
      </c>
    </row>
    <row r="440" spans="1:10" x14ac:dyDescent="0.25">
      <c r="A440" t="str">
        <f t="shared" si="6"/>
        <v>GACoweta</v>
      </c>
      <c r="B440" t="s">
        <v>673</v>
      </c>
      <c r="C440" t="s">
        <v>79</v>
      </c>
      <c r="D440" t="s">
        <v>345</v>
      </c>
      <c r="E440" t="s">
        <v>757</v>
      </c>
      <c r="F440" t="s">
        <v>57</v>
      </c>
      <c r="G440">
        <v>440.892</v>
      </c>
      <c r="H440">
        <v>33.353499999999997</v>
      </c>
      <c r="I440">
        <v>-84.763388348899994</v>
      </c>
      <c r="J440">
        <v>13077</v>
      </c>
    </row>
    <row r="441" spans="1:10" x14ac:dyDescent="0.25">
      <c r="A441" t="str">
        <f t="shared" si="6"/>
        <v>GADade</v>
      </c>
      <c r="B441" t="s">
        <v>673</v>
      </c>
      <c r="C441" t="s">
        <v>79</v>
      </c>
      <c r="D441" t="s">
        <v>436</v>
      </c>
      <c r="E441" t="s">
        <v>758</v>
      </c>
      <c r="F441" t="s">
        <v>57</v>
      </c>
      <c r="G441">
        <v>173.980999999999</v>
      </c>
      <c r="H441">
        <v>34.854599999999998</v>
      </c>
      <c r="I441">
        <v>-85.504519333199994</v>
      </c>
      <c r="J441">
        <v>13083</v>
      </c>
    </row>
    <row r="442" spans="1:10" x14ac:dyDescent="0.25">
      <c r="A442" t="str">
        <f t="shared" si="6"/>
        <v>GADawson</v>
      </c>
      <c r="B442" t="s">
        <v>673</v>
      </c>
      <c r="C442" t="s">
        <v>79</v>
      </c>
      <c r="D442" t="s">
        <v>386</v>
      </c>
      <c r="E442" t="s">
        <v>759</v>
      </c>
      <c r="F442" t="s">
        <v>57</v>
      </c>
      <c r="G442">
        <v>210.83</v>
      </c>
      <c r="H442">
        <v>34.444299999999998</v>
      </c>
      <c r="I442">
        <v>-84.170598425500003</v>
      </c>
      <c r="J442">
        <v>13085</v>
      </c>
    </row>
    <row r="443" spans="1:10" x14ac:dyDescent="0.25">
      <c r="A443" t="str">
        <f t="shared" si="6"/>
        <v>GADecatur</v>
      </c>
      <c r="B443" t="s">
        <v>673</v>
      </c>
      <c r="C443" t="s">
        <v>79</v>
      </c>
      <c r="D443" t="s">
        <v>388</v>
      </c>
      <c r="E443" t="s">
        <v>760</v>
      </c>
      <c r="F443" t="s">
        <v>57</v>
      </c>
      <c r="G443">
        <v>597.13999999999896</v>
      </c>
      <c r="H443">
        <v>30.878299999999999</v>
      </c>
      <c r="I443">
        <v>-84.579049632799993</v>
      </c>
      <c r="J443">
        <v>13087</v>
      </c>
    </row>
    <row r="444" spans="1:10" x14ac:dyDescent="0.25">
      <c r="A444" t="str">
        <f t="shared" si="6"/>
        <v>GADodge</v>
      </c>
      <c r="B444" t="s">
        <v>673</v>
      </c>
      <c r="C444" t="s">
        <v>79</v>
      </c>
      <c r="D444" t="s">
        <v>392</v>
      </c>
      <c r="E444" t="s">
        <v>761</v>
      </c>
      <c r="F444" t="s">
        <v>57</v>
      </c>
      <c r="G444">
        <v>495.88999999999902</v>
      </c>
      <c r="H444">
        <v>32.172199999999997</v>
      </c>
      <c r="I444">
        <v>-83.1684153745</v>
      </c>
      <c r="J444">
        <v>13091</v>
      </c>
    </row>
    <row r="445" spans="1:10" x14ac:dyDescent="0.25">
      <c r="A445" t="str">
        <f t="shared" si="6"/>
        <v>GADooly</v>
      </c>
      <c r="B445" t="s">
        <v>673</v>
      </c>
      <c r="C445" t="s">
        <v>79</v>
      </c>
      <c r="D445" t="s">
        <v>438</v>
      </c>
      <c r="E445" t="s">
        <v>762</v>
      </c>
      <c r="F445" t="s">
        <v>57</v>
      </c>
      <c r="G445">
        <v>391.94</v>
      </c>
      <c r="H445">
        <v>32.157200000000003</v>
      </c>
      <c r="I445">
        <v>-83.798741374399995</v>
      </c>
      <c r="J445">
        <v>13093</v>
      </c>
    </row>
    <row r="446" spans="1:10" x14ac:dyDescent="0.25">
      <c r="A446" t="str">
        <f t="shared" si="6"/>
        <v>GADougherty</v>
      </c>
      <c r="B446" t="s">
        <v>673</v>
      </c>
      <c r="C446" t="s">
        <v>79</v>
      </c>
      <c r="D446" t="s">
        <v>394</v>
      </c>
      <c r="E446" t="s">
        <v>763</v>
      </c>
      <c r="F446" t="s">
        <v>57</v>
      </c>
      <c r="G446">
        <v>328.68900000000002</v>
      </c>
      <c r="H446">
        <v>31.5335</v>
      </c>
      <c r="I446">
        <v>-84.216376678100005</v>
      </c>
      <c r="J446">
        <v>13095</v>
      </c>
    </row>
    <row r="447" spans="1:10" x14ac:dyDescent="0.25">
      <c r="A447" t="str">
        <f t="shared" si="6"/>
        <v>GADouglas</v>
      </c>
      <c r="B447" t="s">
        <v>673</v>
      </c>
      <c r="C447" t="s">
        <v>79</v>
      </c>
      <c r="D447" t="s">
        <v>396</v>
      </c>
      <c r="E447" t="s">
        <v>594</v>
      </c>
      <c r="F447" t="s">
        <v>57</v>
      </c>
      <c r="G447">
        <v>200.06700000000001</v>
      </c>
      <c r="H447">
        <v>33.701799999999999</v>
      </c>
      <c r="I447">
        <v>-84.767915233899998</v>
      </c>
      <c r="J447">
        <v>13097</v>
      </c>
    </row>
    <row r="448" spans="1:10" x14ac:dyDescent="0.25">
      <c r="A448" t="str">
        <f t="shared" si="6"/>
        <v>GAEarly</v>
      </c>
      <c r="B448" t="s">
        <v>673</v>
      </c>
      <c r="C448" t="s">
        <v>79</v>
      </c>
      <c r="D448" t="s">
        <v>397</v>
      </c>
      <c r="E448" t="s">
        <v>764</v>
      </c>
      <c r="F448" t="s">
        <v>57</v>
      </c>
      <c r="G448">
        <v>512.59400000000005</v>
      </c>
      <c r="H448">
        <v>31.322800000000001</v>
      </c>
      <c r="I448">
        <v>-84.903636044999999</v>
      </c>
      <c r="J448">
        <v>13099</v>
      </c>
    </row>
    <row r="449" spans="1:10" x14ac:dyDescent="0.25">
      <c r="A449" t="str">
        <f t="shared" si="6"/>
        <v>GAEchols</v>
      </c>
      <c r="B449" t="s">
        <v>673</v>
      </c>
      <c r="C449" t="s">
        <v>79</v>
      </c>
      <c r="D449" t="s">
        <v>431</v>
      </c>
      <c r="E449" t="s">
        <v>765</v>
      </c>
      <c r="F449" t="s">
        <v>57</v>
      </c>
      <c r="G449">
        <v>414.89400000000001</v>
      </c>
      <c r="H449">
        <v>30.710100000000001</v>
      </c>
      <c r="I449">
        <v>-82.893940624699994</v>
      </c>
      <c r="J449">
        <v>13101</v>
      </c>
    </row>
    <row r="450" spans="1:10" x14ac:dyDescent="0.25">
      <c r="A450" t="str">
        <f t="shared" si="6"/>
        <v>GAEvans</v>
      </c>
      <c r="B450" t="s">
        <v>673</v>
      </c>
      <c r="C450" t="s">
        <v>79</v>
      </c>
      <c r="D450" t="s">
        <v>400</v>
      </c>
      <c r="E450" t="s">
        <v>766</v>
      </c>
      <c r="F450" t="s">
        <v>57</v>
      </c>
      <c r="G450">
        <v>182.85300000000001</v>
      </c>
      <c r="H450">
        <v>32.156799999999997</v>
      </c>
      <c r="I450">
        <v>-81.886892399700002</v>
      </c>
      <c r="J450">
        <v>13109</v>
      </c>
    </row>
    <row r="451" spans="1:10" x14ac:dyDescent="0.25">
      <c r="A451" t="str">
        <f t="shared" ref="A451:A514" si="7">C451&amp;E451</f>
        <v>GAFannin</v>
      </c>
      <c r="B451" t="s">
        <v>673</v>
      </c>
      <c r="C451" t="s">
        <v>79</v>
      </c>
      <c r="D451" t="s">
        <v>443</v>
      </c>
      <c r="E451" t="s">
        <v>767</v>
      </c>
      <c r="F451" t="s">
        <v>57</v>
      </c>
      <c r="G451">
        <v>386.72300000000001</v>
      </c>
      <c r="H451">
        <v>34.864100000000001</v>
      </c>
      <c r="I451">
        <v>-84.319791279300006</v>
      </c>
      <c r="J451">
        <v>13111</v>
      </c>
    </row>
    <row r="452" spans="1:10" x14ac:dyDescent="0.25">
      <c r="A452" t="str">
        <f t="shared" si="7"/>
        <v>GAFloyd</v>
      </c>
      <c r="B452" t="s">
        <v>673</v>
      </c>
      <c r="C452" t="s">
        <v>79</v>
      </c>
      <c r="D452" t="s">
        <v>404</v>
      </c>
      <c r="E452" t="s">
        <v>768</v>
      </c>
      <c r="F452" t="s">
        <v>57</v>
      </c>
      <c r="G452">
        <v>509.911</v>
      </c>
      <c r="H452">
        <v>34.263199999999998</v>
      </c>
      <c r="I452">
        <v>-85.214266231899998</v>
      </c>
      <c r="J452">
        <v>13115</v>
      </c>
    </row>
    <row r="453" spans="1:10" x14ac:dyDescent="0.25">
      <c r="A453" t="str">
        <f t="shared" si="7"/>
        <v>GAForsyth</v>
      </c>
      <c r="B453" t="s">
        <v>673</v>
      </c>
      <c r="C453" t="s">
        <v>79</v>
      </c>
      <c r="D453" t="s">
        <v>406</v>
      </c>
      <c r="E453" t="s">
        <v>769</v>
      </c>
      <c r="F453" t="s">
        <v>57</v>
      </c>
      <c r="G453">
        <v>224.02099999999899</v>
      </c>
      <c r="H453">
        <v>34.225499999999997</v>
      </c>
      <c r="I453">
        <v>-84.125021752600006</v>
      </c>
      <c r="J453">
        <v>13117</v>
      </c>
    </row>
    <row r="454" spans="1:10" x14ac:dyDescent="0.25">
      <c r="A454" t="str">
        <f t="shared" si="7"/>
        <v>GAFranklin</v>
      </c>
      <c r="B454" t="s">
        <v>673</v>
      </c>
      <c r="C454" t="s">
        <v>79</v>
      </c>
      <c r="D454" t="s">
        <v>408</v>
      </c>
      <c r="E454" t="s">
        <v>379</v>
      </c>
      <c r="F454" t="s">
        <v>57</v>
      </c>
      <c r="G454">
        <v>261.49700000000001</v>
      </c>
      <c r="H454">
        <v>34.375399999999999</v>
      </c>
      <c r="I454">
        <v>-83.229209881399996</v>
      </c>
      <c r="J454">
        <v>13119</v>
      </c>
    </row>
    <row r="455" spans="1:10" x14ac:dyDescent="0.25">
      <c r="A455" t="str">
        <f t="shared" si="7"/>
        <v>GACobb</v>
      </c>
      <c r="B455" t="s">
        <v>673</v>
      </c>
      <c r="C455" t="s">
        <v>79</v>
      </c>
      <c r="D455" t="s">
        <v>341</v>
      </c>
      <c r="E455" t="s">
        <v>770</v>
      </c>
      <c r="F455" t="s">
        <v>57</v>
      </c>
      <c r="G455">
        <v>339.54899999999901</v>
      </c>
      <c r="H455">
        <v>33.941499999999998</v>
      </c>
      <c r="I455">
        <v>-84.576662757700007</v>
      </c>
      <c r="J455">
        <v>13067</v>
      </c>
    </row>
    <row r="456" spans="1:10" x14ac:dyDescent="0.25">
      <c r="A456" t="str">
        <f t="shared" si="7"/>
        <v>GACoffee</v>
      </c>
      <c r="B456" t="s">
        <v>673</v>
      </c>
      <c r="C456" t="s">
        <v>79</v>
      </c>
      <c r="D456" t="s">
        <v>433</v>
      </c>
      <c r="E456" t="s">
        <v>324</v>
      </c>
      <c r="F456" t="s">
        <v>57</v>
      </c>
      <c r="G456">
        <v>575.09699999999896</v>
      </c>
      <c r="H456">
        <v>31.549299999999999</v>
      </c>
      <c r="I456">
        <v>-82.849162896999999</v>
      </c>
      <c r="J456">
        <v>13069</v>
      </c>
    </row>
    <row r="457" spans="1:10" x14ac:dyDescent="0.25">
      <c r="A457" t="str">
        <f t="shared" si="7"/>
        <v>GAColquitt</v>
      </c>
      <c r="B457" t="s">
        <v>673</v>
      </c>
      <c r="C457" t="s">
        <v>79</v>
      </c>
      <c r="D457" t="s">
        <v>384</v>
      </c>
      <c r="E457" t="s">
        <v>771</v>
      </c>
      <c r="F457" t="s">
        <v>57</v>
      </c>
      <c r="G457">
        <v>544.15300000000002</v>
      </c>
      <c r="H457">
        <v>31.188400000000001</v>
      </c>
      <c r="I457">
        <v>-83.768827297800001</v>
      </c>
      <c r="J457">
        <v>13071</v>
      </c>
    </row>
    <row r="458" spans="1:10" x14ac:dyDescent="0.25">
      <c r="A458" t="str">
        <f t="shared" si="7"/>
        <v>GAColumbia</v>
      </c>
      <c r="B458" t="s">
        <v>673</v>
      </c>
      <c r="C458" t="s">
        <v>79</v>
      </c>
      <c r="D458" t="s">
        <v>385</v>
      </c>
      <c r="E458" t="s">
        <v>277</v>
      </c>
      <c r="F458" t="s">
        <v>57</v>
      </c>
      <c r="G458">
        <v>290.08999999999901</v>
      </c>
      <c r="H458">
        <v>33.544199999999996</v>
      </c>
      <c r="I458">
        <v>-82.264036132100003</v>
      </c>
      <c r="J458">
        <v>13073</v>
      </c>
    </row>
    <row r="459" spans="1:10" x14ac:dyDescent="0.25">
      <c r="A459" t="str">
        <f t="shared" si="7"/>
        <v>GAHall</v>
      </c>
      <c r="B459" t="s">
        <v>673</v>
      </c>
      <c r="C459" t="s">
        <v>79</v>
      </c>
      <c r="D459" t="s">
        <v>493</v>
      </c>
      <c r="E459" t="s">
        <v>772</v>
      </c>
      <c r="F459" t="s">
        <v>57</v>
      </c>
      <c r="G459">
        <v>392.78199999999902</v>
      </c>
      <c r="H459">
        <v>34.316899999999997</v>
      </c>
      <c r="I459">
        <v>-83.819676622900005</v>
      </c>
      <c r="J459">
        <v>13139</v>
      </c>
    </row>
    <row r="460" spans="1:10" x14ac:dyDescent="0.25">
      <c r="A460" t="str">
        <f t="shared" si="7"/>
        <v>GAHaralson</v>
      </c>
      <c r="B460" t="s">
        <v>673</v>
      </c>
      <c r="C460" t="s">
        <v>79</v>
      </c>
      <c r="D460" t="s">
        <v>506</v>
      </c>
      <c r="E460" t="s">
        <v>773</v>
      </c>
      <c r="F460" t="s">
        <v>57</v>
      </c>
      <c r="G460">
        <v>282.16500000000002</v>
      </c>
      <c r="H460">
        <v>33.794199999999996</v>
      </c>
      <c r="I460">
        <v>-85.211023217299996</v>
      </c>
      <c r="J460">
        <v>13143</v>
      </c>
    </row>
    <row r="461" spans="1:10" x14ac:dyDescent="0.25">
      <c r="A461" t="str">
        <f t="shared" si="7"/>
        <v>GAHarris</v>
      </c>
      <c r="B461" t="s">
        <v>673</v>
      </c>
      <c r="C461" t="s">
        <v>79</v>
      </c>
      <c r="D461" t="s">
        <v>495</v>
      </c>
      <c r="E461" t="s">
        <v>774</v>
      </c>
      <c r="F461" t="s">
        <v>57</v>
      </c>
      <c r="G461">
        <v>463.86900000000003</v>
      </c>
      <c r="H461">
        <v>32.7363</v>
      </c>
      <c r="I461">
        <v>-84.909347909199994</v>
      </c>
      <c r="J461">
        <v>13145</v>
      </c>
    </row>
    <row r="462" spans="1:10" x14ac:dyDescent="0.25">
      <c r="A462" t="str">
        <f t="shared" si="7"/>
        <v>GAHart</v>
      </c>
      <c r="B462" t="s">
        <v>673</v>
      </c>
      <c r="C462" t="s">
        <v>79</v>
      </c>
      <c r="D462" t="s">
        <v>497</v>
      </c>
      <c r="E462" t="s">
        <v>775</v>
      </c>
      <c r="F462" t="s">
        <v>57</v>
      </c>
      <c r="G462">
        <v>232.39400000000001</v>
      </c>
      <c r="H462">
        <v>34.350900000000003</v>
      </c>
      <c r="I462">
        <v>-82.964164478900003</v>
      </c>
      <c r="J462">
        <v>13147</v>
      </c>
    </row>
    <row r="463" spans="1:10" x14ac:dyDescent="0.25">
      <c r="A463" t="str">
        <f t="shared" si="7"/>
        <v>GAHouston</v>
      </c>
      <c r="B463" t="s">
        <v>673</v>
      </c>
      <c r="C463" t="s">
        <v>79</v>
      </c>
      <c r="D463" t="s">
        <v>776</v>
      </c>
      <c r="E463" t="s">
        <v>434</v>
      </c>
      <c r="F463" t="s">
        <v>57</v>
      </c>
      <c r="G463">
        <v>375.541</v>
      </c>
      <c r="H463">
        <v>32.459000000000003</v>
      </c>
      <c r="I463">
        <v>-83.666238590600003</v>
      </c>
      <c r="J463">
        <v>13153</v>
      </c>
    </row>
    <row r="464" spans="1:10" x14ac:dyDescent="0.25">
      <c r="A464" t="str">
        <f t="shared" si="7"/>
        <v>GAIrwin</v>
      </c>
      <c r="B464" t="s">
        <v>673</v>
      </c>
      <c r="C464" t="s">
        <v>79</v>
      </c>
      <c r="D464" t="s">
        <v>777</v>
      </c>
      <c r="E464" t="s">
        <v>778</v>
      </c>
      <c r="F464" t="s">
        <v>57</v>
      </c>
      <c r="G464">
        <v>354.34300000000002</v>
      </c>
      <c r="H464">
        <v>31.6022</v>
      </c>
      <c r="I464">
        <v>-83.276309594500006</v>
      </c>
      <c r="J464">
        <v>13155</v>
      </c>
    </row>
    <row r="465" spans="1:10" x14ac:dyDescent="0.25">
      <c r="A465" t="str">
        <f t="shared" si="7"/>
        <v>GAJackson</v>
      </c>
      <c r="B465" t="s">
        <v>673</v>
      </c>
      <c r="C465" t="s">
        <v>79</v>
      </c>
      <c r="D465" t="s">
        <v>779</v>
      </c>
      <c r="E465" t="s">
        <v>232</v>
      </c>
      <c r="F465" t="s">
        <v>57</v>
      </c>
      <c r="G465">
        <v>339.66300000000001</v>
      </c>
      <c r="H465">
        <v>34.133899999999997</v>
      </c>
      <c r="I465">
        <v>-83.566370007700002</v>
      </c>
      <c r="J465">
        <v>13157</v>
      </c>
    </row>
    <row r="466" spans="1:10" x14ac:dyDescent="0.25">
      <c r="A466" t="str">
        <f t="shared" si="7"/>
        <v>GAJasper</v>
      </c>
      <c r="B466" t="s">
        <v>673</v>
      </c>
      <c r="C466" t="s">
        <v>79</v>
      </c>
      <c r="D466" t="s">
        <v>780</v>
      </c>
      <c r="E466" t="s">
        <v>253</v>
      </c>
      <c r="F466" t="s">
        <v>57</v>
      </c>
      <c r="G466">
        <v>368.16500000000002</v>
      </c>
      <c r="H466">
        <v>33.316400000000002</v>
      </c>
      <c r="I466">
        <v>-83.688053396399994</v>
      </c>
      <c r="J466">
        <v>13159</v>
      </c>
    </row>
    <row r="467" spans="1:10" x14ac:dyDescent="0.25">
      <c r="A467" t="str">
        <f t="shared" si="7"/>
        <v>GAJeff Davis</v>
      </c>
      <c r="B467" t="s">
        <v>673</v>
      </c>
      <c r="C467" t="s">
        <v>79</v>
      </c>
      <c r="D467" t="s">
        <v>781</v>
      </c>
      <c r="E467" t="s">
        <v>782</v>
      </c>
      <c r="F467" t="s">
        <v>57</v>
      </c>
      <c r="G467">
        <v>330.74</v>
      </c>
      <c r="H467">
        <v>31.805499999999999</v>
      </c>
      <c r="I467">
        <v>-82.637000765400003</v>
      </c>
      <c r="J467">
        <v>13161</v>
      </c>
    </row>
    <row r="468" spans="1:10" x14ac:dyDescent="0.25">
      <c r="A468" t="str">
        <f t="shared" si="7"/>
        <v>GAJenkins</v>
      </c>
      <c r="B468" t="s">
        <v>673</v>
      </c>
      <c r="C468" t="s">
        <v>79</v>
      </c>
      <c r="D468" t="s">
        <v>783</v>
      </c>
      <c r="E468" t="s">
        <v>784</v>
      </c>
      <c r="F468" t="s">
        <v>57</v>
      </c>
      <c r="G468">
        <v>347.279</v>
      </c>
      <c r="H468">
        <v>32.792499999999997</v>
      </c>
      <c r="I468">
        <v>-81.9635323758</v>
      </c>
      <c r="J468">
        <v>13165</v>
      </c>
    </row>
    <row r="469" spans="1:10" x14ac:dyDescent="0.25">
      <c r="A469" t="str">
        <f t="shared" si="7"/>
        <v>GAJohnson</v>
      </c>
      <c r="B469" t="s">
        <v>673</v>
      </c>
      <c r="C469" t="s">
        <v>79</v>
      </c>
      <c r="D469" t="s">
        <v>785</v>
      </c>
      <c r="E469" t="s">
        <v>468</v>
      </c>
      <c r="F469" t="s">
        <v>57</v>
      </c>
      <c r="G469">
        <v>303.00999999999902</v>
      </c>
      <c r="H469">
        <v>32.701500000000003</v>
      </c>
      <c r="I469">
        <v>-82.660103767600006</v>
      </c>
      <c r="J469">
        <v>13167</v>
      </c>
    </row>
    <row r="470" spans="1:10" x14ac:dyDescent="0.25">
      <c r="A470" t="str">
        <f t="shared" si="7"/>
        <v>GAJones</v>
      </c>
      <c r="B470" t="s">
        <v>673</v>
      </c>
      <c r="C470" t="s">
        <v>79</v>
      </c>
      <c r="D470" t="s">
        <v>786</v>
      </c>
      <c r="E470" t="s">
        <v>787</v>
      </c>
      <c r="F470" t="s">
        <v>57</v>
      </c>
      <c r="G470">
        <v>393.93299999999903</v>
      </c>
      <c r="H470">
        <v>33.025100000000002</v>
      </c>
      <c r="I470">
        <v>-83.560497612600003</v>
      </c>
      <c r="J470">
        <v>13169</v>
      </c>
    </row>
    <row r="471" spans="1:10" x14ac:dyDescent="0.25">
      <c r="A471" t="str">
        <f t="shared" si="7"/>
        <v>GALanier</v>
      </c>
      <c r="B471" t="s">
        <v>673</v>
      </c>
      <c r="C471" t="s">
        <v>79</v>
      </c>
      <c r="D471" t="s">
        <v>788</v>
      </c>
      <c r="E471" t="s">
        <v>789</v>
      </c>
      <c r="F471" t="s">
        <v>57</v>
      </c>
      <c r="G471">
        <v>185.261</v>
      </c>
      <c r="H471">
        <v>31.0379</v>
      </c>
      <c r="I471">
        <v>-83.062720581700006</v>
      </c>
      <c r="J471">
        <v>13173</v>
      </c>
    </row>
    <row r="472" spans="1:10" x14ac:dyDescent="0.25">
      <c r="A472" t="str">
        <f t="shared" si="7"/>
        <v>GALaurens</v>
      </c>
      <c r="B472" t="s">
        <v>673</v>
      </c>
      <c r="C472" t="s">
        <v>79</v>
      </c>
      <c r="D472" t="s">
        <v>790</v>
      </c>
      <c r="E472" t="s">
        <v>791</v>
      </c>
      <c r="F472" t="s">
        <v>57</v>
      </c>
      <c r="G472">
        <v>807.29600000000005</v>
      </c>
      <c r="H472">
        <v>32.4636</v>
      </c>
      <c r="I472">
        <v>-82.922244975400005</v>
      </c>
      <c r="J472">
        <v>13175</v>
      </c>
    </row>
    <row r="473" spans="1:10" x14ac:dyDescent="0.25">
      <c r="A473" t="str">
        <f t="shared" si="7"/>
        <v>GALee</v>
      </c>
      <c r="B473" t="s">
        <v>673</v>
      </c>
      <c r="C473" t="s">
        <v>79</v>
      </c>
      <c r="D473" t="s">
        <v>792</v>
      </c>
      <c r="E473" t="s">
        <v>199</v>
      </c>
      <c r="F473" t="s">
        <v>57</v>
      </c>
      <c r="G473">
        <v>355.78399999999903</v>
      </c>
      <c r="H473">
        <v>31.779599999999999</v>
      </c>
      <c r="I473">
        <v>-84.141100090999998</v>
      </c>
      <c r="J473">
        <v>13177</v>
      </c>
    </row>
    <row r="474" spans="1:10" x14ac:dyDescent="0.25">
      <c r="A474" t="str">
        <f t="shared" si="7"/>
        <v>GALincoln</v>
      </c>
      <c r="B474" t="s">
        <v>673</v>
      </c>
      <c r="C474" t="s">
        <v>79</v>
      </c>
      <c r="D474" t="s">
        <v>793</v>
      </c>
      <c r="E474" t="s">
        <v>245</v>
      </c>
      <c r="F474" t="s">
        <v>57</v>
      </c>
      <c r="G474">
        <v>210.38</v>
      </c>
      <c r="H474">
        <v>33.793599999999998</v>
      </c>
      <c r="I474">
        <v>-82.451157865699997</v>
      </c>
      <c r="J474">
        <v>13181</v>
      </c>
    </row>
    <row r="475" spans="1:10" x14ac:dyDescent="0.25">
      <c r="A475" t="str">
        <f t="shared" si="7"/>
        <v>GAGilmer</v>
      </c>
      <c r="B475" t="s">
        <v>673</v>
      </c>
      <c r="C475" t="s">
        <v>79</v>
      </c>
      <c r="D475" t="s">
        <v>423</v>
      </c>
      <c r="E475" t="s">
        <v>794</v>
      </c>
      <c r="F475" t="s">
        <v>57</v>
      </c>
      <c r="G475">
        <v>426.54</v>
      </c>
      <c r="H475">
        <v>34.691299999999998</v>
      </c>
      <c r="I475">
        <v>-84.455578023499996</v>
      </c>
      <c r="J475">
        <v>13123</v>
      </c>
    </row>
    <row r="476" spans="1:10" x14ac:dyDescent="0.25">
      <c r="A476" t="str">
        <f t="shared" si="7"/>
        <v>GAGlascock</v>
      </c>
      <c r="B476" t="s">
        <v>673</v>
      </c>
      <c r="C476" t="s">
        <v>79</v>
      </c>
      <c r="D476" t="s">
        <v>425</v>
      </c>
      <c r="E476" t="s">
        <v>795</v>
      </c>
      <c r="F476" t="s">
        <v>57</v>
      </c>
      <c r="G476">
        <v>143.74</v>
      </c>
      <c r="H476">
        <v>33.229300000000002</v>
      </c>
      <c r="I476">
        <v>-82.610703404199995</v>
      </c>
      <c r="J476">
        <v>13125</v>
      </c>
    </row>
    <row r="477" spans="1:10" x14ac:dyDescent="0.25">
      <c r="A477" t="str">
        <f t="shared" si="7"/>
        <v>GAGordon</v>
      </c>
      <c r="B477" t="s">
        <v>673</v>
      </c>
      <c r="C477" t="s">
        <v>79</v>
      </c>
      <c r="D477" t="s">
        <v>412</v>
      </c>
      <c r="E477" t="s">
        <v>796</v>
      </c>
      <c r="F477" t="s">
        <v>57</v>
      </c>
      <c r="G477">
        <v>355.80799999999903</v>
      </c>
      <c r="H477">
        <v>34.503300000000003</v>
      </c>
      <c r="I477">
        <v>-84.875745053200006</v>
      </c>
      <c r="J477">
        <v>13129</v>
      </c>
    </row>
    <row r="478" spans="1:10" x14ac:dyDescent="0.25">
      <c r="A478" t="str">
        <f t="shared" si="7"/>
        <v>GAGreene</v>
      </c>
      <c r="B478" t="s">
        <v>673</v>
      </c>
      <c r="C478" t="s">
        <v>79</v>
      </c>
      <c r="D478" t="s">
        <v>429</v>
      </c>
      <c r="E478" t="s">
        <v>381</v>
      </c>
      <c r="F478" t="s">
        <v>57</v>
      </c>
      <c r="G478">
        <v>387.435</v>
      </c>
      <c r="H478">
        <v>33.578800000000001</v>
      </c>
      <c r="I478">
        <v>-83.166646730300002</v>
      </c>
      <c r="J478">
        <v>13133</v>
      </c>
    </row>
    <row r="479" spans="1:10" x14ac:dyDescent="0.25">
      <c r="A479" t="str">
        <f t="shared" si="7"/>
        <v>GALumpkin</v>
      </c>
      <c r="B479" t="s">
        <v>673</v>
      </c>
      <c r="C479" t="s">
        <v>79</v>
      </c>
      <c r="D479" t="s">
        <v>797</v>
      </c>
      <c r="E479" t="s">
        <v>798</v>
      </c>
      <c r="F479" t="s">
        <v>57</v>
      </c>
      <c r="G479">
        <v>282.93299999999903</v>
      </c>
      <c r="H479">
        <v>34.572200000000002</v>
      </c>
      <c r="I479">
        <v>-84.002677864899994</v>
      </c>
      <c r="J479">
        <v>13187</v>
      </c>
    </row>
    <row r="480" spans="1:10" x14ac:dyDescent="0.25">
      <c r="A480" t="str">
        <f t="shared" si="7"/>
        <v>GAMacon</v>
      </c>
      <c r="B480" t="s">
        <v>673</v>
      </c>
      <c r="C480" t="s">
        <v>79</v>
      </c>
      <c r="D480" t="s">
        <v>799</v>
      </c>
      <c r="E480" t="s">
        <v>389</v>
      </c>
      <c r="F480" t="s">
        <v>57</v>
      </c>
      <c r="G480">
        <v>400.64100000000002</v>
      </c>
      <c r="H480">
        <v>32.358400000000003</v>
      </c>
      <c r="I480">
        <v>-84.042492006000003</v>
      </c>
      <c r="J480">
        <v>13193</v>
      </c>
    </row>
    <row r="481" spans="1:10" x14ac:dyDescent="0.25">
      <c r="A481" t="str">
        <f t="shared" si="7"/>
        <v>GAMarion</v>
      </c>
      <c r="B481" t="s">
        <v>673</v>
      </c>
      <c r="C481" t="s">
        <v>79</v>
      </c>
      <c r="D481" t="s">
        <v>800</v>
      </c>
      <c r="E481" t="s">
        <v>256</v>
      </c>
      <c r="F481" t="s">
        <v>57</v>
      </c>
      <c r="G481">
        <v>366.00299999999902</v>
      </c>
      <c r="H481">
        <v>32.353400000000001</v>
      </c>
      <c r="I481">
        <v>-84.524619882099998</v>
      </c>
      <c r="J481">
        <v>13197</v>
      </c>
    </row>
    <row r="482" spans="1:10" x14ac:dyDescent="0.25">
      <c r="A482" t="str">
        <f t="shared" si="7"/>
        <v>GAMeriwether</v>
      </c>
      <c r="B482" t="s">
        <v>673</v>
      </c>
      <c r="C482" t="s">
        <v>79</v>
      </c>
      <c r="D482" t="s">
        <v>801</v>
      </c>
      <c r="E482" t="s">
        <v>802</v>
      </c>
      <c r="F482" t="s">
        <v>57</v>
      </c>
      <c r="G482">
        <v>501.22300000000001</v>
      </c>
      <c r="H482">
        <v>33.040700000000001</v>
      </c>
      <c r="I482">
        <v>-84.688315442100006</v>
      </c>
      <c r="J482">
        <v>13199</v>
      </c>
    </row>
    <row r="483" spans="1:10" x14ac:dyDescent="0.25">
      <c r="A483" t="str">
        <f t="shared" si="7"/>
        <v>GAMitchell</v>
      </c>
      <c r="B483" t="s">
        <v>673</v>
      </c>
      <c r="C483" t="s">
        <v>79</v>
      </c>
      <c r="D483" t="s">
        <v>803</v>
      </c>
      <c r="E483" t="s">
        <v>804</v>
      </c>
      <c r="F483" t="s">
        <v>57</v>
      </c>
      <c r="G483">
        <v>512.08500000000004</v>
      </c>
      <c r="H483">
        <v>31.225300000000001</v>
      </c>
      <c r="I483">
        <v>-84.194310033199997</v>
      </c>
      <c r="J483">
        <v>13205</v>
      </c>
    </row>
    <row r="484" spans="1:10" x14ac:dyDescent="0.25">
      <c r="A484" t="str">
        <f t="shared" si="7"/>
        <v>GAPeach</v>
      </c>
      <c r="B484" t="s">
        <v>673</v>
      </c>
      <c r="C484" t="s">
        <v>79</v>
      </c>
      <c r="D484" t="s">
        <v>805</v>
      </c>
      <c r="E484" t="s">
        <v>806</v>
      </c>
      <c r="F484" t="s">
        <v>57</v>
      </c>
      <c r="G484">
        <v>150.267</v>
      </c>
      <c r="H484">
        <v>32.568800000000003</v>
      </c>
      <c r="I484">
        <v>-83.826875624600007</v>
      </c>
      <c r="J484">
        <v>13225</v>
      </c>
    </row>
    <row r="485" spans="1:10" x14ac:dyDescent="0.25">
      <c r="A485" t="str">
        <f t="shared" si="7"/>
        <v>GAPickens</v>
      </c>
      <c r="B485" t="s">
        <v>673</v>
      </c>
      <c r="C485" t="s">
        <v>79</v>
      </c>
      <c r="D485" t="s">
        <v>807</v>
      </c>
      <c r="E485" t="s">
        <v>399</v>
      </c>
      <c r="F485" t="s">
        <v>57</v>
      </c>
      <c r="G485">
        <v>232.05699999999899</v>
      </c>
      <c r="H485">
        <v>34.464300000000001</v>
      </c>
      <c r="I485">
        <v>-84.465620203200004</v>
      </c>
      <c r="J485">
        <v>13227</v>
      </c>
    </row>
    <row r="486" spans="1:10" x14ac:dyDescent="0.25">
      <c r="A486" t="str">
        <f t="shared" si="7"/>
        <v>GAPike</v>
      </c>
      <c r="B486" t="s">
        <v>673</v>
      </c>
      <c r="C486" t="s">
        <v>79</v>
      </c>
      <c r="D486" t="s">
        <v>808</v>
      </c>
      <c r="E486" t="s">
        <v>401</v>
      </c>
      <c r="F486" t="s">
        <v>57</v>
      </c>
      <c r="G486">
        <v>216.08600000000001</v>
      </c>
      <c r="H486">
        <v>33.092300000000002</v>
      </c>
      <c r="I486">
        <v>-84.389228437300005</v>
      </c>
      <c r="J486">
        <v>13231</v>
      </c>
    </row>
    <row r="487" spans="1:10" x14ac:dyDescent="0.25">
      <c r="A487" t="str">
        <f t="shared" si="7"/>
        <v>GAPolk</v>
      </c>
      <c r="B487" t="s">
        <v>673</v>
      </c>
      <c r="C487" t="s">
        <v>79</v>
      </c>
      <c r="D487" t="s">
        <v>809</v>
      </c>
      <c r="E487" t="s">
        <v>512</v>
      </c>
      <c r="F487" t="s">
        <v>57</v>
      </c>
      <c r="G487">
        <v>310.33100000000002</v>
      </c>
      <c r="H487">
        <v>34.001800000000003</v>
      </c>
      <c r="I487">
        <v>-85.188150151900004</v>
      </c>
      <c r="J487">
        <v>13233</v>
      </c>
    </row>
    <row r="488" spans="1:10" x14ac:dyDescent="0.25">
      <c r="A488" t="str">
        <f t="shared" si="7"/>
        <v>GAPulaski</v>
      </c>
      <c r="B488" t="s">
        <v>673</v>
      </c>
      <c r="C488" t="s">
        <v>79</v>
      </c>
      <c r="D488" t="s">
        <v>810</v>
      </c>
      <c r="E488" t="s">
        <v>514</v>
      </c>
      <c r="F488" t="s">
        <v>57</v>
      </c>
      <c r="G488">
        <v>249.03100000000001</v>
      </c>
      <c r="H488">
        <v>32.232300000000002</v>
      </c>
      <c r="I488">
        <v>-83.475972487899995</v>
      </c>
      <c r="J488">
        <v>13235</v>
      </c>
    </row>
    <row r="489" spans="1:10" x14ac:dyDescent="0.25">
      <c r="A489" t="str">
        <f t="shared" si="7"/>
        <v>GAMonroe</v>
      </c>
      <c r="B489" t="s">
        <v>673</v>
      </c>
      <c r="C489" t="s">
        <v>79</v>
      </c>
      <c r="D489" t="s">
        <v>811</v>
      </c>
      <c r="E489" t="s">
        <v>203</v>
      </c>
      <c r="F489" t="s">
        <v>57</v>
      </c>
      <c r="G489">
        <v>395.65800000000002</v>
      </c>
      <c r="H489">
        <v>33.014099999999999</v>
      </c>
      <c r="I489">
        <v>-83.918689388900006</v>
      </c>
      <c r="J489">
        <v>13207</v>
      </c>
    </row>
    <row r="490" spans="1:10" x14ac:dyDescent="0.25">
      <c r="A490" t="str">
        <f t="shared" si="7"/>
        <v>GAMontgomery</v>
      </c>
      <c r="B490" t="s">
        <v>673</v>
      </c>
      <c r="C490" t="s">
        <v>79</v>
      </c>
      <c r="D490" t="s">
        <v>812</v>
      </c>
      <c r="E490" t="s">
        <v>432</v>
      </c>
      <c r="F490" t="s">
        <v>57</v>
      </c>
      <c r="G490">
        <v>239.523</v>
      </c>
      <c r="H490">
        <v>32.173400000000001</v>
      </c>
      <c r="I490">
        <v>-82.534765855499998</v>
      </c>
      <c r="J490">
        <v>13209</v>
      </c>
    </row>
    <row r="491" spans="1:10" x14ac:dyDescent="0.25">
      <c r="A491" t="str">
        <f t="shared" si="7"/>
        <v>GAMorgan</v>
      </c>
      <c r="B491" t="s">
        <v>673</v>
      </c>
      <c r="C491" t="s">
        <v>79</v>
      </c>
      <c r="D491" t="s">
        <v>813</v>
      </c>
      <c r="E491" t="s">
        <v>440</v>
      </c>
      <c r="F491" t="s">
        <v>57</v>
      </c>
      <c r="G491">
        <v>347.34899999999902</v>
      </c>
      <c r="H491">
        <v>33.590800000000002</v>
      </c>
      <c r="I491">
        <v>-83.492369704400005</v>
      </c>
      <c r="J491">
        <v>13211</v>
      </c>
    </row>
    <row r="492" spans="1:10" x14ac:dyDescent="0.25">
      <c r="A492" t="str">
        <f t="shared" si="7"/>
        <v>GAMuscogee</v>
      </c>
      <c r="B492" t="s">
        <v>673</v>
      </c>
      <c r="C492" t="s">
        <v>79</v>
      </c>
      <c r="D492" t="s">
        <v>814</v>
      </c>
      <c r="E492" t="s">
        <v>815</v>
      </c>
      <c r="F492" t="s">
        <v>57</v>
      </c>
      <c r="G492">
        <v>216.384999999999</v>
      </c>
      <c r="H492">
        <v>32.510100000000001</v>
      </c>
      <c r="I492">
        <v>-84.876928314400004</v>
      </c>
      <c r="J492">
        <v>13215</v>
      </c>
    </row>
    <row r="493" spans="1:10" x14ac:dyDescent="0.25">
      <c r="A493" t="str">
        <f t="shared" si="7"/>
        <v>GASpalding</v>
      </c>
      <c r="B493" t="s">
        <v>673</v>
      </c>
      <c r="C493" t="s">
        <v>79</v>
      </c>
      <c r="D493" t="s">
        <v>816</v>
      </c>
      <c r="E493" t="s">
        <v>817</v>
      </c>
      <c r="F493" t="s">
        <v>57</v>
      </c>
      <c r="G493">
        <v>196.468999999999</v>
      </c>
      <c r="H493">
        <v>33.260899999999999</v>
      </c>
      <c r="I493">
        <v>-84.284089731799995</v>
      </c>
      <c r="J493">
        <v>13255</v>
      </c>
    </row>
    <row r="494" spans="1:10" x14ac:dyDescent="0.25">
      <c r="A494" t="str">
        <f t="shared" si="7"/>
        <v>GAStephens</v>
      </c>
      <c r="B494" t="s">
        <v>673</v>
      </c>
      <c r="C494" t="s">
        <v>79</v>
      </c>
      <c r="D494" t="s">
        <v>818</v>
      </c>
      <c r="E494" t="s">
        <v>819</v>
      </c>
      <c r="F494" t="s">
        <v>57</v>
      </c>
      <c r="G494">
        <v>179.131</v>
      </c>
      <c r="H494">
        <v>34.554000000000002</v>
      </c>
      <c r="I494">
        <v>-83.293194679099997</v>
      </c>
      <c r="J494">
        <v>13257</v>
      </c>
    </row>
    <row r="495" spans="1:10" x14ac:dyDescent="0.25">
      <c r="A495" t="str">
        <f t="shared" si="7"/>
        <v>GAStewart</v>
      </c>
      <c r="B495" t="s">
        <v>673</v>
      </c>
      <c r="C495" t="s">
        <v>79</v>
      </c>
      <c r="D495" t="s">
        <v>820</v>
      </c>
      <c r="E495" t="s">
        <v>821</v>
      </c>
      <c r="F495" t="s">
        <v>57</v>
      </c>
      <c r="G495">
        <v>458.733</v>
      </c>
      <c r="H495">
        <v>32.078200000000002</v>
      </c>
      <c r="I495">
        <v>-84.835010086400004</v>
      </c>
      <c r="J495">
        <v>13259</v>
      </c>
    </row>
    <row r="496" spans="1:10" x14ac:dyDescent="0.25">
      <c r="A496" t="str">
        <f t="shared" si="7"/>
        <v>GASumter</v>
      </c>
      <c r="B496" t="s">
        <v>673</v>
      </c>
      <c r="C496" t="s">
        <v>79</v>
      </c>
      <c r="D496" t="s">
        <v>822</v>
      </c>
      <c r="E496" t="s">
        <v>409</v>
      </c>
      <c r="F496" t="s">
        <v>57</v>
      </c>
      <c r="G496">
        <v>482.697</v>
      </c>
      <c r="H496">
        <v>32.039900000000003</v>
      </c>
      <c r="I496">
        <v>-84.197027047199995</v>
      </c>
      <c r="J496">
        <v>13261</v>
      </c>
    </row>
    <row r="497" spans="1:10" x14ac:dyDescent="0.25">
      <c r="A497" t="str">
        <f t="shared" si="7"/>
        <v>GATalbot</v>
      </c>
      <c r="B497" t="s">
        <v>673</v>
      </c>
      <c r="C497" t="s">
        <v>79</v>
      </c>
      <c r="D497" t="s">
        <v>823</v>
      </c>
      <c r="E497" t="s">
        <v>824</v>
      </c>
      <c r="F497" t="s">
        <v>57</v>
      </c>
      <c r="G497">
        <v>391.38900000000001</v>
      </c>
      <c r="H497">
        <v>32.6995</v>
      </c>
      <c r="I497">
        <v>-84.533017311199998</v>
      </c>
      <c r="J497">
        <v>13263</v>
      </c>
    </row>
    <row r="498" spans="1:10" x14ac:dyDescent="0.25">
      <c r="A498" t="str">
        <f t="shared" si="7"/>
        <v>GATaliaferro</v>
      </c>
      <c r="B498" t="s">
        <v>673</v>
      </c>
      <c r="C498" t="s">
        <v>79</v>
      </c>
      <c r="D498" t="s">
        <v>825</v>
      </c>
      <c r="E498" t="s">
        <v>826</v>
      </c>
      <c r="F498" t="s">
        <v>57</v>
      </c>
      <c r="G498">
        <v>194.608</v>
      </c>
      <c r="H498">
        <v>33.566099999999999</v>
      </c>
      <c r="I498">
        <v>-82.878757871299996</v>
      </c>
      <c r="J498">
        <v>13265</v>
      </c>
    </row>
    <row r="499" spans="1:10" x14ac:dyDescent="0.25">
      <c r="A499" t="str">
        <f t="shared" si="7"/>
        <v>GATerrell</v>
      </c>
      <c r="B499" t="s">
        <v>673</v>
      </c>
      <c r="C499" t="s">
        <v>79</v>
      </c>
      <c r="D499" t="s">
        <v>827</v>
      </c>
      <c r="E499" t="s">
        <v>828</v>
      </c>
      <c r="F499" t="s">
        <v>57</v>
      </c>
      <c r="G499">
        <v>335.43900000000002</v>
      </c>
      <c r="H499">
        <v>31.777000000000001</v>
      </c>
      <c r="I499">
        <v>-84.436964253100001</v>
      </c>
      <c r="J499">
        <v>13273</v>
      </c>
    </row>
    <row r="500" spans="1:10" x14ac:dyDescent="0.25">
      <c r="A500" t="str">
        <f t="shared" si="7"/>
        <v>GAThomas</v>
      </c>
      <c r="B500" t="s">
        <v>673</v>
      </c>
      <c r="C500" t="s">
        <v>79</v>
      </c>
      <c r="D500" t="s">
        <v>829</v>
      </c>
      <c r="E500" t="s">
        <v>830</v>
      </c>
      <c r="F500" t="s">
        <v>57</v>
      </c>
      <c r="G500">
        <v>544.596</v>
      </c>
      <c r="H500">
        <v>30.863800000000001</v>
      </c>
      <c r="I500">
        <v>-83.919319247800004</v>
      </c>
      <c r="J500">
        <v>13275</v>
      </c>
    </row>
    <row r="501" spans="1:10" x14ac:dyDescent="0.25">
      <c r="A501" t="str">
        <f t="shared" si="7"/>
        <v>GATift</v>
      </c>
      <c r="B501" t="s">
        <v>673</v>
      </c>
      <c r="C501" t="s">
        <v>79</v>
      </c>
      <c r="D501" t="s">
        <v>831</v>
      </c>
      <c r="E501" t="s">
        <v>832</v>
      </c>
      <c r="F501" t="s">
        <v>57</v>
      </c>
      <c r="G501">
        <v>258.91500000000002</v>
      </c>
      <c r="H501">
        <v>31.4574</v>
      </c>
      <c r="I501">
        <v>-83.526589330199997</v>
      </c>
      <c r="J501">
        <v>13277</v>
      </c>
    </row>
    <row r="502" spans="1:10" x14ac:dyDescent="0.25">
      <c r="A502" t="str">
        <f t="shared" si="7"/>
        <v>GAToombs</v>
      </c>
      <c r="B502" t="s">
        <v>673</v>
      </c>
      <c r="C502" t="s">
        <v>79</v>
      </c>
      <c r="D502" t="s">
        <v>833</v>
      </c>
      <c r="E502" t="s">
        <v>834</v>
      </c>
      <c r="F502" t="s">
        <v>57</v>
      </c>
      <c r="G502">
        <v>364.005</v>
      </c>
      <c r="H502">
        <v>32.121600000000001</v>
      </c>
      <c r="I502">
        <v>-82.331208471699995</v>
      </c>
      <c r="J502">
        <v>13279</v>
      </c>
    </row>
    <row r="503" spans="1:10" x14ac:dyDescent="0.25">
      <c r="A503" t="str">
        <f t="shared" si="7"/>
        <v>GATowns</v>
      </c>
      <c r="B503" t="s">
        <v>673</v>
      </c>
      <c r="C503" t="s">
        <v>79</v>
      </c>
      <c r="D503" t="s">
        <v>835</v>
      </c>
      <c r="E503" t="s">
        <v>836</v>
      </c>
      <c r="F503" t="s">
        <v>57</v>
      </c>
      <c r="G503">
        <v>166.56299999999899</v>
      </c>
      <c r="H503">
        <v>34.916600000000003</v>
      </c>
      <c r="I503">
        <v>-83.737301872399996</v>
      </c>
      <c r="J503">
        <v>13281</v>
      </c>
    </row>
    <row r="504" spans="1:10" x14ac:dyDescent="0.25">
      <c r="A504" t="str">
        <f t="shared" si="7"/>
        <v>GATreutlen</v>
      </c>
      <c r="B504" t="s">
        <v>673</v>
      </c>
      <c r="C504" t="s">
        <v>79</v>
      </c>
      <c r="D504" t="s">
        <v>837</v>
      </c>
      <c r="E504" t="s">
        <v>838</v>
      </c>
      <c r="F504" t="s">
        <v>57</v>
      </c>
      <c r="G504">
        <v>199.43600000000001</v>
      </c>
      <c r="H504">
        <v>32.4039</v>
      </c>
      <c r="I504">
        <v>-82.567279272999997</v>
      </c>
      <c r="J504">
        <v>13283</v>
      </c>
    </row>
    <row r="505" spans="1:10" x14ac:dyDescent="0.25">
      <c r="A505" t="str">
        <f t="shared" si="7"/>
        <v>GATurner</v>
      </c>
      <c r="B505" t="s">
        <v>673</v>
      </c>
      <c r="C505" t="s">
        <v>79</v>
      </c>
      <c r="D505" t="s">
        <v>839</v>
      </c>
      <c r="E505" t="s">
        <v>840</v>
      </c>
      <c r="F505" t="s">
        <v>57</v>
      </c>
      <c r="G505">
        <v>285.39299999999901</v>
      </c>
      <c r="H505">
        <v>31.7163</v>
      </c>
      <c r="I505">
        <v>-83.624008804699997</v>
      </c>
      <c r="J505">
        <v>13287</v>
      </c>
    </row>
    <row r="506" spans="1:10" x14ac:dyDescent="0.25">
      <c r="A506" t="str">
        <f t="shared" si="7"/>
        <v>GAPutnam</v>
      </c>
      <c r="B506" t="s">
        <v>673</v>
      </c>
      <c r="C506" t="s">
        <v>79</v>
      </c>
      <c r="D506" t="s">
        <v>841</v>
      </c>
      <c r="E506" t="s">
        <v>643</v>
      </c>
      <c r="F506" t="s">
        <v>57</v>
      </c>
      <c r="G506">
        <v>344.63900000000001</v>
      </c>
      <c r="H506">
        <v>33.321800000000003</v>
      </c>
      <c r="I506">
        <v>-83.372805465400006</v>
      </c>
      <c r="J506">
        <v>13237</v>
      </c>
    </row>
    <row r="507" spans="1:10" x14ac:dyDescent="0.25">
      <c r="A507" t="str">
        <f t="shared" si="7"/>
        <v>GAQuitman</v>
      </c>
      <c r="B507" t="s">
        <v>673</v>
      </c>
      <c r="C507" t="s">
        <v>79</v>
      </c>
      <c r="D507" t="s">
        <v>842</v>
      </c>
      <c r="E507" t="s">
        <v>843</v>
      </c>
      <c r="F507" t="s">
        <v>57</v>
      </c>
      <c r="G507">
        <v>151.236999999999</v>
      </c>
      <c r="H507">
        <v>31.8673</v>
      </c>
      <c r="I507">
        <v>-85.018752604200003</v>
      </c>
      <c r="J507">
        <v>13239</v>
      </c>
    </row>
    <row r="508" spans="1:10" x14ac:dyDescent="0.25">
      <c r="A508" t="str">
        <f t="shared" si="7"/>
        <v>GARandolph</v>
      </c>
      <c r="B508" t="s">
        <v>673</v>
      </c>
      <c r="C508" t="s">
        <v>79</v>
      </c>
      <c r="D508" t="s">
        <v>844</v>
      </c>
      <c r="E508" t="s">
        <v>444</v>
      </c>
      <c r="F508" t="s">
        <v>57</v>
      </c>
      <c r="G508">
        <v>428.23599999999902</v>
      </c>
      <c r="H508">
        <v>31.762699999999999</v>
      </c>
      <c r="I508">
        <v>-84.754154299899994</v>
      </c>
      <c r="J508">
        <v>13243</v>
      </c>
    </row>
    <row r="509" spans="1:10" x14ac:dyDescent="0.25">
      <c r="A509" t="str">
        <f t="shared" si="7"/>
        <v>GARockdale</v>
      </c>
      <c r="B509" t="s">
        <v>673</v>
      </c>
      <c r="C509" t="s">
        <v>79</v>
      </c>
      <c r="D509" t="s">
        <v>845</v>
      </c>
      <c r="E509" t="s">
        <v>846</v>
      </c>
      <c r="F509" t="s">
        <v>57</v>
      </c>
      <c r="G509">
        <v>129.79300000000001</v>
      </c>
      <c r="H509">
        <v>33.654200000000003</v>
      </c>
      <c r="I509">
        <v>-84.026581048599994</v>
      </c>
      <c r="J509">
        <v>13247</v>
      </c>
    </row>
    <row r="510" spans="1:10" x14ac:dyDescent="0.25">
      <c r="A510" t="str">
        <f t="shared" si="7"/>
        <v>GASeminole</v>
      </c>
      <c r="B510" t="s">
        <v>673</v>
      </c>
      <c r="C510" t="s">
        <v>79</v>
      </c>
      <c r="D510" t="s">
        <v>847</v>
      </c>
      <c r="E510" t="s">
        <v>668</v>
      </c>
      <c r="F510" t="s">
        <v>57</v>
      </c>
      <c r="G510">
        <v>235.226</v>
      </c>
      <c r="H510">
        <v>30.938800000000001</v>
      </c>
      <c r="I510">
        <v>-84.868834218299995</v>
      </c>
      <c r="J510">
        <v>13253</v>
      </c>
    </row>
    <row r="511" spans="1:10" x14ac:dyDescent="0.25">
      <c r="A511" t="str">
        <f t="shared" si="7"/>
        <v>GAWhite</v>
      </c>
      <c r="B511" t="s">
        <v>673</v>
      </c>
      <c r="C511" t="s">
        <v>79</v>
      </c>
      <c r="D511" t="s">
        <v>848</v>
      </c>
      <c r="E511" t="s">
        <v>496</v>
      </c>
      <c r="F511" t="s">
        <v>57</v>
      </c>
      <c r="G511">
        <v>240.68600000000001</v>
      </c>
      <c r="H511">
        <v>34.6464</v>
      </c>
      <c r="I511">
        <v>-83.747114504300001</v>
      </c>
      <c r="J511">
        <v>13311</v>
      </c>
    </row>
    <row r="512" spans="1:10" x14ac:dyDescent="0.25">
      <c r="A512" t="str">
        <f t="shared" si="7"/>
        <v>GAWilcox</v>
      </c>
      <c r="B512" t="s">
        <v>673</v>
      </c>
      <c r="C512" t="s">
        <v>79</v>
      </c>
      <c r="D512" t="s">
        <v>849</v>
      </c>
      <c r="E512" t="s">
        <v>414</v>
      </c>
      <c r="F512" t="s">
        <v>57</v>
      </c>
      <c r="G512">
        <v>377.70499999999902</v>
      </c>
      <c r="H512">
        <v>31.972899999999999</v>
      </c>
      <c r="I512">
        <v>-83.432330208500005</v>
      </c>
      <c r="J512">
        <v>13315</v>
      </c>
    </row>
    <row r="513" spans="1:10" x14ac:dyDescent="0.25">
      <c r="A513" t="str">
        <f t="shared" si="7"/>
        <v>GAWorth</v>
      </c>
      <c r="B513" t="s">
        <v>673</v>
      </c>
      <c r="C513" t="s">
        <v>79</v>
      </c>
      <c r="D513" t="s">
        <v>850</v>
      </c>
      <c r="E513" t="s">
        <v>851</v>
      </c>
      <c r="F513" t="s">
        <v>57</v>
      </c>
      <c r="G513">
        <v>570.702</v>
      </c>
      <c r="H513">
        <v>31.551500000000001</v>
      </c>
      <c r="I513">
        <v>-83.850877253099995</v>
      </c>
      <c r="J513">
        <v>13321</v>
      </c>
    </row>
    <row r="514" spans="1:10" x14ac:dyDescent="0.25">
      <c r="A514" t="str">
        <f t="shared" si="7"/>
        <v>GAUpson</v>
      </c>
      <c r="B514" t="s">
        <v>673</v>
      </c>
      <c r="C514" t="s">
        <v>79</v>
      </c>
      <c r="D514" t="s">
        <v>852</v>
      </c>
      <c r="E514" t="s">
        <v>853</v>
      </c>
      <c r="F514" t="s">
        <v>57</v>
      </c>
      <c r="G514">
        <v>323.43700000000001</v>
      </c>
      <c r="H514">
        <v>32.881300000000003</v>
      </c>
      <c r="I514">
        <v>-84.299357932000007</v>
      </c>
      <c r="J514">
        <v>13293</v>
      </c>
    </row>
    <row r="515" spans="1:10" x14ac:dyDescent="0.25">
      <c r="A515" t="str">
        <f t="shared" ref="A515:A578" si="8">C515&amp;E515</f>
        <v>GAWalker</v>
      </c>
      <c r="B515" t="s">
        <v>673</v>
      </c>
      <c r="C515" t="s">
        <v>79</v>
      </c>
      <c r="D515" t="s">
        <v>854</v>
      </c>
      <c r="E515" t="s">
        <v>428</v>
      </c>
      <c r="F515" t="s">
        <v>57</v>
      </c>
      <c r="G515">
        <v>446.37900000000002</v>
      </c>
      <c r="H515">
        <v>34.735700000000001</v>
      </c>
      <c r="I515">
        <v>-85.301003878100005</v>
      </c>
      <c r="J515">
        <v>13295</v>
      </c>
    </row>
    <row r="516" spans="1:10" x14ac:dyDescent="0.25">
      <c r="A516" t="str">
        <f t="shared" si="8"/>
        <v>GAWalton</v>
      </c>
      <c r="B516" t="s">
        <v>673</v>
      </c>
      <c r="C516" t="s">
        <v>79</v>
      </c>
      <c r="D516" t="s">
        <v>855</v>
      </c>
      <c r="E516" t="s">
        <v>671</v>
      </c>
      <c r="F516" t="s">
        <v>57</v>
      </c>
      <c r="G516">
        <v>325.68</v>
      </c>
      <c r="H516">
        <v>33.781599999999997</v>
      </c>
      <c r="I516">
        <v>-83.733856793200005</v>
      </c>
      <c r="J516">
        <v>13297</v>
      </c>
    </row>
    <row r="517" spans="1:10" x14ac:dyDescent="0.25">
      <c r="A517" t="str">
        <f t="shared" si="8"/>
        <v>GAWare</v>
      </c>
      <c r="B517" t="s">
        <v>673</v>
      </c>
      <c r="C517" t="s">
        <v>79</v>
      </c>
      <c r="D517" t="s">
        <v>856</v>
      </c>
      <c r="E517" t="s">
        <v>857</v>
      </c>
      <c r="F517" t="s">
        <v>57</v>
      </c>
      <c r="G517">
        <v>892.46100000000001</v>
      </c>
      <c r="H517">
        <v>31.053799999999999</v>
      </c>
      <c r="I517">
        <v>-82.423741966700007</v>
      </c>
      <c r="J517">
        <v>13299</v>
      </c>
    </row>
    <row r="518" spans="1:10" x14ac:dyDescent="0.25">
      <c r="A518" t="str">
        <f t="shared" si="8"/>
        <v>GAWebster</v>
      </c>
      <c r="B518" t="s">
        <v>673</v>
      </c>
      <c r="C518" t="s">
        <v>79</v>
      </c>
      <c r="D518" t="s">
        <v>858</v>
      </c>
      <c r="E518" t="s">
        <v>859</v>
      </c>
      <c r="F518" t="s">
        <v>57</v>
      </c>
      <c r="G518">
        <v>209.117999999999</v>
      </c>
      <c r="H518">
        <v>32.046599999999998</v>
      </c>
      <c r="I518">
        <v>-84.551051366199999</v>
      </c>
      <c r="J518">
        <v>13307</v>
      </c>
    </row>
    <row r="519" spans="1:10" x14ac:dyDescent="0.25">
      <c r="A519" t="str">
        <f t="shared" si="8"/>
        <v>IDPayette</v>
      </c>
      <c r="B519" t="s">
        <v>860</v>
      </c>
      <c r="C519" t="s">
        <v>2361</v>
      </c>
      <c r="D519" t="s">
        <v>343</v>
      </c>
      <c r="E519" t="s">
        <v>861</v>
      </c>
      <c r="F519" t="s">
        <v>57</v>
      </c>
      <c r="G519">
        <v>406.86700000000002</v>
      </c>
      <c r="H519">
        <v>44.006700000000002</v>
      </c>
      <c r="I519">
        <v>-116.76032772000001</v>
      </c>
      <c r="J519">
        <v>16075</v>
      </c>
    </row>
    <row r="520" spans="1:10" x14ac:dyDescent="0.25">
      <c r="A520" t="str">
        <f t="shared" si="8"/>
        <v>IDTeton</v>
      </c>
      <c r="B520" t="s">
        <v>860</v>
      </c>
      <c r="C520" t="s">
        <v>2361</v>
      </c>
      <c r="D520" t="s">
        <v>435</v>
      </c>
      <c r="E520" t="s">
        <v>862</v>
      </c>
      <c r="F520" t="s">
        <v>57</v>
      </c>
      <c r="G520">
        <v>449.45600000000002</v>
      </c>
      <c r="H520">
        <v>43.759399999999999</v>
      </c>
      <c r="I520">
        <v>-111.20767437799999</v>
      </c>
      <c r="J520">
        <v>16081</v>
      </c>
    </row>
    <row r="521" spans="1:10" x14ac:dyDescent="0.25">
      <c r="A521" t="str">
        <f t="shared" si="8"/>
        <v>IDCamas</v>
      </c>
      <c r="B521" t="s">
        <v>860</v>
      </c>
      <c r="C521" t="s">
        <v>2361</v>
      </c>
      <c r="D521" t="s">
        <v>362</v>
      </c>
      <c r="E521" t="s">
        <v>863</v>
      </c>
      <c r="F521" t="s">
        <v>57</v>
      </c>
      <c r="G521">
        <v>1074.4929999999999</v>
      </c>
      <c r="H521">
        <v>43.463299999999997</v>
      </c>
      <c r="I521">
        <v>-114.805849126</v>
      </c>
      <c r="J521">
        <v>16025</v>
      </c>
    </row>
    <row r="522" spans="1:10" x14ac:dyDescent="0.25">
      <c r="A522" t="str">
        <f t="shared" si="8"/>
        <v>IDWashington</v>
      </c>
      <c r="B522" t="s">
        <v>860</v>
      </c>
      <c r="C522" t="s">
        <v>2361</v>
      </c>
      <c r="D522" t="s">
        <v>388</v>
      </c>
      <c r="E522" t="s">
        <v>226</v>
      </c>
      <c r="F522" t="s">
        <v>57</v>
      </c>
      <c r="G522">
        <v>1452.982</v>
      </c>
      <c r="H522">
        <v>44.452599999999997</v>
      </c>
      <c r="I522">
        <v>-116.784823127</v>
      </c>
      <c r="J522">
        <v>16087</v>
      </c>
    </row>
    <row r="523" spans="1:10" x14ac:dyDescent="0.25">
      <c r="A523" t="str">
        <f t="shared" si="8"/>
        <v>IDAda</v>
      </c>
      <c r="B523" t="s">
        <v>860</v>
      </c>
      <c r="C523" t="s">
        <v>2361</v>
      </c>
      <c r="D523" t="s">
        <v>349</v>
      </c>
      <c r="E523" t="s">
        <v>864</v>
      </c>
      <c r="F523" t="s">
        <v>57</v>
      </c>
      <c r="G523">
        <v>1052.576</v>
      </c>
      <c r="H523">
        <v>43.4512</v>
      </c>
      <c r="I523">
        <v>-116.241159014</v>
      </c>
      <c r="J523">
        <v>16001</v>
      </c>
    </row>
    <row r="524" spans="1:10" x14ac:dyDescent="0.25">
      <c r="A524" t="str">
        <f t="shared" si="8"/>
        <v>IDAdams</v>
      </c>
      <c r="B524" t="s">
        <v>860</v>
      </c>
      <c r="C524" t="s">
        <v>2361</v>
      </c>
      <c r="D524" t="s">
        <v>351</v>
      </c>
      <c r="E524" t="s">
        <v>581</v>
      </c>
      <c r="F524" t="s">
        <v>57</v>
      </c>
      <c r="G524">
        <v>1363.056</v>
      </c>
      <c r="H524">
        <v>44.889699999999998</v>
      </c>
      <c r="I524">
        <v>-116.45394340599999</v>
      </c>
      <c r="J524">
        <v>16003</v>
      </c>
    </row>
    <row r="525" spans="1:10" x14ac:dyDescent="0.25">
      <c r="A525" t="str">
        <f t="shared" si="8"/>
        <v>IDBannock</v>
      </c>
      <c r="B525" t="s">
        <v>860</v>
      </c>
      <c r="C525" t="s">
        <v>2361</v>
      </c>
      <c r="D525" t="s">
        <v>352</v>
      </c>
      <c r="E525" t="s">
        <v>865</v>
      </c>
      <c r="F525" t="s">
        <v>57</v>
      </c>
      <c r="G525">
        <v>1111.9880000000001</v>
      </c>
      <c r="H525">
        <v>42.668500000000002</v>
      </c>
      <c r="I525">
        <v>-112.22461909800001</v>
      </c>
      <c r="J525">
        <v>16005</v>
      </c>
    </row>
    <row r="526" spans="1:10" x14ac:dyDescent="0.25">
      <c r="A526" t="str">
        <f t="shared" si="8"/>
        <v>IDBear Lake</v>
      </c>
      <c r="B526" t="s">
        <v>860</v>
      </c>
      <c r="C526" t="s">
        <v>2361</v>
      </c>
      <c r="D526" t="s">
        <v>354</v>
      </c>
      <c r="E526" t="s">
        <v>866</v>
      </c>
      <c r="F526" t="s">
        <v>57</v>
      </c>
      <c r="G526">
        <v>974.78499999999894</v>
      </c>
      <c r="H526">
        <v>42.284799999999997</v>
      </c>
      <c r="I526">
        <v>-111.329614744</v>
      </c>
      <c r="J526">
        <v>16007</v>
      </c>
    </row>
    <row r="527" spans="1:10" x14ac:dyDescent="0.25">
      <c r="A527" t="str">
        <f t="shared" si="8"/>
        <v>IDBenewah</v>
      </c>
      <c r="B527" t="s">
        <v>860</v>
      </c>
      <c r="C527" t="s">
        <v>2361</v>
      </c>
      <c r="D527" t="s">
        <v>356</v>
      </c>
      <c r="E527" t="s">
        <v>867</v>
      </c>
      <c r="F527" t="s">
        <v>57</v>
      </c>
      <c r="G527">
        <v>776.61699999999905</v>
      </c>
      <c r="H527">
        <v>47.217500000000001</v>
      </c>
      <c r="I527">
        <v>-116.65882972599999</v>
      </c>
      <c r="J527">
        <v>16009</v>
      </c>
    </row>
    <row r="528" spans="1:10" x14ac:dyDescent="0.25">
      <c r="A528" t="str">
        <f t="shared" si="8"/>
        <v>IDBingham</v>
      </c>
      <c r="B528" t="s">
        <v>860</v>
      </c>
      <c r="C528" t="s">
        <v>2361</v>
      </c>
      <c r="D528" t="s">
        <v>358</v>
      </c>
      <c r="E528" t="s">
        <v>868</v>
      </c>
      <c r="F528" t="s">
        <v>57</v>
      </c>
      <c r="G528">
        <v>2093.9780000000001</v>
      </c>
      <c r="H528">
        <v>43.216500000000003</v>
      </c>
      <c r="I528">
        <v>-112.398068153</v>
      </c>
      <c r="J528">
        <v>16011</v>
      </c>
    </row>
    <row r="529" spans="1:10" x14ac:dyDescent="0.25">
      <c r="A529" t="str">
        <f t="shared" si="8"/>
        <v>IDBlaine</v>
      </c>
      <c r="B529" t="s">
        <v>860</v>
      </c>
      <c r="C529" t="s">
        <v>2361</v>
      </c>
      <c r="D529" t="s">
        <v>415</v>
      </c>
      <c r="E529" t="s">
        <v>869</v>
      </c>
      <c r="F529" t="s">
        <v>57</v>
      </c>
      <c r="G529">
        <v>2643.5859999999998</v>
      </c>
      <c r="H529">
        <v>43.412399999999998</v>
      </c>
      <c r="I529">
        <v>-113.97983073</v>
      </c>
      <c r="J529">
        <v>16013</v>
      </c>
    </row>
    <row r="530" spans="1:10" x14ac:dyDescent="0.25">
      <c r="A530" t="str">
        <f t="shared" si="8"/>
        <v>IDBoise</v>
      </c>
      <c r="B530" t="s">
        <v>860</v>
      </c>
      <c r="C530" t="s">
        <v>2361</v>
      </c>
      <c r="D530" t="s">
        <v>417</v>
      </c>
      <c r="E530" t="s">
        <v>870</v>
      </c>
      <c r="F530" t="s">
        <v>57</v>
      </c>
      <c r="G530">
        <v>1899.2370000000001</v>
      </c>
      <c r="H530">
        <v>43.989100000000001</v>
      </c>
      <c r="I530">
        <v>-115.730277061</v>
      </c>
      <c r="J530">
        <v>16015</v>
      </c>
    </row>
    <row r="531" spans="1:10" x14ac:dyDescent="0.25">
      <c r="A531" t="str">
        <f t="shared" si="8"/>
        <v>IDBoundary</v>
      </c>
      <c r="B531" t="s">
        <v>860</v>
      </c>
      <c r="C531" t="s">
        <v>2361</v>
      </c>
      <c r="D531" t="s">
        <v>421</v>
      </c>
      <c r="E531" t="s">
        <v>871</v>
      </c>
      <c r="F531" t="s">
        <v>57</v>
      </c>
      <c r="G531">
        <v>1268.56</v>
      </c>
      <c r="H531">
        <v>48.767000000000003</v>
      </c>
      <c r="I531">
        <v>-116.462858868</v>
      </c>
      <c r="J531">
        <v>16021</v>
      </c>
    </row>
    <row r="532" spans="1:10" x14ac:dyDescent="0.25">
      <c r="A532" t="str">
        <f t="shared" si="8"/>
        <v>IDButte</v>
      </c>
      <c r="B532" t="s">
        <v>860</v>
      </c>
      <c r="C532" t="s">
        <v>2361</v>
      </c>
      <c r="D532" t="s">
        <v>360</v>
      </c>
      <c r="E532" t="s">
        <v>538</v>
      </c>
      <c r="F532" t="s">
        <v>57</v>
      </c>
      <c r="G532">
        <v>2231.6669999999999</v>
      </c>
      <c r="H532">
        <v>43.723300000000002</v>
      </c>
      <c r="I532">
        <v>-113.17113370600001</v>
      </c>
      <c r="J532">
        <v>16023</v>
      </c>
    </row>
    <row r="533" spans="1:10" x14ac:dyDescent="0.25">
      <c r="A533" t="str">
        <f t="shared" si="8"/>
        <v>IDCaribou</v>
      </c>
      <c r="B533" t="s">
        <v>860</v>
      </c>
      <c r="C533" t="s">
        <v>2361</v>
      </c>
      <c r="D533" t="s">
        <v>321</v>
      </c>
      <c r="E533" t="s">
        <v>872</v>
      </c>
      <c r="F533" t="s">
        <v>57</v>
      </c>
      <c r="G533">
        <v>1764.146</v>
      </c>
      <c r="H533">
        <v>42.770499999999998</v>
      </c>
      <c r="I533">
        <v>-111.56226505799999</v>
      </c>
      <c r="J533">
        <v>16029</v>
      </c>
    </row>
    <row r="534" spans="1:10" x14ac:dyDescent="0.25">
      <c r="A534" t="str">
        <f t="shared" si="8"/>
        <v>IDClearwater</v>
      </c>
      <c r="B534" t="s">
        <v>860</v>
      </c>
      <c r="C534" t="s">
        <v>2361</v>
      </c>
      <c r="D534" t="s">
        <v>368</v>
      </c>
      <c r="E534" t="s">
        <v>873</v>
      </c>
      <c r="F534" t="s">
        <v>57</v>
      </c>
      <c r="G534">
        <v>2457.2739999999999</v>
      </c>
      <c r="H534">
        <v>46.6736</v>
      </c>
      <c r="I534">
        <v>-115.65638097</v>
      </c>
      <c r="J534">
        <v>16035</v>
      </c>
    </row>
    <row r="535" spans="1:10" x14ac:dyDescent="0.25">
      <c r="A535" t="str">
        <f t="shared" si="8"/>
        <v>IDCuster</v>
      </c>
      <c r="B535" t="s">
        <v>860</v>
      </c>
      <c r="C535" t="s">
        <v>2361</v>
      </c>
      <c r="D535" t="s">
        <v>325</v>
      </c>
      <c r="E535" t="s">
        <v>591</v>
      </c>
      <c r="F535" t="s">
        <v>57</v>
      </c>
      <c r="G535">
        <v>4920.9399999999996</v>
      </c>
      <c r="H535">
        <v>44.241300000000003</v>
      </c>
      <c r="I535">
        <v>-114.281673422</v>
      </c>
      <c r="J535">
        <v>16037</v>
      </c>
    </row>
    <row r="536" spans="1:10" x14ac:dyDescent="0.25">
      <c r="A536" t="str">
        <f t="shared" si="8"/>
        <v>IDElmore</v>
      </c>
      <c r="B536" t="s">
        <v>860</v>
      </c>
      <c r="C536" t="s">
        <v>2361</v>
      </c>
      <c r="D536" t="s">
        <v>327</v>
      </c>
      <c r="E536" t="s">
        <v>375</v>
      </c>
      <c r="F536" t="s">
        <v>57</v>
      </c>
      <c r="G536">
        <v>3074.7379999999998</v>
      </c>
      <c r="H536">
        <v>43.353900000000003</v>
      </c>
      <c r="I536">
        <v>-115.469215328</v>
      </c>
      <c r="J536">
        <v>16039</v>
      </c>
    </row>
    <row r="537" spans="1:10" x14ac:dyDescent="0.25">
      <c r="A537" t="str">
        <f t="shared" si="8"/>
        <v>IDFranklin</v>
      </c>
      <c r="B537" t="s">
        <v>860</v>
      </c>
      <c r="C537" t="s">
        <v>2361</v>
      </c>
      <c r="D537" t="s">
        <v>329</v>
      </c>
      <c r="E537" t="s">
        <v>379</v>
      </c>
      <c r="F537" t="s">
        <v>57</v>
      </c>
      <c r="G537">
        <v>663.64499999999896</v>
      </c>
      <c r="H537">
        <v>42.181199999999997</v>
      </c>
      <c r="I537">
        <v>-111.813229615</v>
      </c>
      <c r="J537">
        <v>16041</v>
      </c>
    </row>
    <row r="538" spans="1:10" x14ac:dyDescent="0.25">
      <c r="A538" t="str">
        <f t="shared" si="8"/>
        <v>IDFremont</v>
      </c>
      <c r="B538" t="s">
        <v>860</v>
      </c>
      <c r="C538" t="s">
        <v>2361</v>
      </c>
      <c r="D538" t="s">
        <v>370</v>
      </c>
      <c r="E538" t="s">
        <v>619</v>
      </c>
      <c r="F538" t="s">
        <v>57</v>
      </c>
      <c r="G538">
        <v>1863.5250000000001</v>
      </c>
      <c r="H538">
        <v>44.228999999999999</v>
      </c>
      <c r="I538">
        <v>-111.481889125</v>
      </c>
      <c r="J538">
        <v>16043</v>
      </c>
    </row>
    <row r="539" spans="1:10" x14ac:dyDescent="0.25">
      <c r="A539" t="str">
        <f t="shared" si="8"/>
        <v>IDIdaho</v>
      </c>
      <c r="B539" t="s">
        <v>860</v>
      </c>
      <c r="C539" t="s">
        <v>2361</v>
      </c>
      <c r="D539" t="s">
        <v>333</v>
      </c>
      <c r="E539" t="s">
        <v>874</v>
      </c>
      <c r="F539" t="s">
        <v>57</v>
      </c>
      <c r="G539">
        <v>8477.3520000000008</v>
      </c>
      <c r="H539">
        <v>45.844099999999997</v>
      </c>
      <c r="I539">
        <v>-115.467128871</v>
      </c>
      <c r="J539">
        <v>16049</v>
      </c>
    </row>
    <row r="540" spans="1:10" x14ac:dyDescent="0.25">
      <c r="A540" t="str">
        <f t="shared" si="8"/>
        <v>IDLemhi</v>
      </c>
      <c r="B540" t="s">
        <v>860</v>
      </c>
      <c r="C540" t="s">
        <v>2361</v>
      </c>
      <c r="D540" t="s">
        <v>378</v>
      </c>
      <c r="E540" t="s">
        <v>875</v>
      </c>
      <c r="F540" t="s">
        <v>57</v>
      </c>
      <c r="G540">
        <v>4563.3869999999997</v>
      </c>
      <c r="H540">
        <v>44.9435</v>
      </c>
      <c r="I540">
        <v>-113.933638102</v>
      </c>
      <c r="J540">
        <v>16059</v>
      </c>
    </row>
    <row r="541" spans="1:10" x14ac:dyDescent="0.25">
      <c r="A541" t="str">
        <f t="shared" si="8"/>
        <v>IDLewis</v>
      </c>
      <c r="B541" t="s">
        <v>860</v>
      </c>
      <c r="C541" t="s">
        <v>2361</v>
      </c>
      <c r="D541" t="s">
        <v>339</v>
      </c>
      <c r="E541" t="s">
        <v>876</v>
      </c>
      <c r="F541" t="s">
        <v>57</v>
      </c>
      <c r="G541">
        <v>478.79500000000002</v>
      </c>
      <c r="H541">
        <v>46.237000000000002</v>
      </c>
      <c r="I541">
        <v>-116.42626786</v>
      </c>
      <c r="J541">
        <v>16061</v>
      </c>
    </row>
    <row r="542" spans="1:10" x14ac:dyDescent="0.25">
      <c r="A542" t="str">
        <f t="shared" si="8"/>
        <v>IDLincoln</v>
      </c>
      <c r="B542" t="s">
        <v>860</v>
      </c>
      <c r="C542" t="s">
        <v>2361</v>
      </c>
      <c r="D542" t="s">
        <v>380</v>
      </c>
      <c r="E542" t="s">
        <v>245</v>
      </c>
      <c r="F542" t="s">
        <v>57</v>
      </c>
      <c r="G542">
        <v>1201.405</v>
      </c>
      <c r="H542">
        <v>43.002400000000002</v>
      </c>
      <c r="I542">
        <v>-114.138349383</v>
      </c>
      <c r="J542">
        <v>16063</v>
      </c>
    </row>
    <row r="543" spans="1:10" x14ac:dyDescent="0.25">
      <c r="A543" t="str">
        <f t="shared" si="8"/>
        <v>IDNez Perce</v>
      </c>
      <c r="B543" t="s">
        <v>860</v>
      </c>
      <c r="C543" t="s">
        <v>2361</v>
      </c>
      <c r="D543" t="s">
        <v>433</v>
      </c>
      <c r="E543" t="s">
        <v>877</v>
      </c>
      <c r="F543" t="s">
        <v>57</v>
      </c>
      <c r="G543">
        <v>848.09199999999896</v>
      </c>
      <c r="H543">
        <v>46.326799999999999</v>
      </c>
      <c r="I543">
        <v>-116.750136176</v>
      </c>
      <c r="J543">
        <v>16069</v>
      </c>
    </row>
    <row r="544" spans="1:10" x14ac:dyDescent="0.25">
      <c r="A544" t="str">
        <f t="shared" si="8"/>
        <v>IDOwyhee</v>
      </c>
      <c r="B544" t="s">
        <v>860</v>
      </c>
      <c r="C544" t="s">
        <v>2361</v>
      </c>
      <c r="D544" t="s">
        <v>385</v>
      </c>
      <c r="E544" t="s">
        <v>878</v>
      </c>
      <c r="F544" t="s">
        <v>57</v>
      </c>
      <c r="G544">
        <v>7665.5110000000004</v>
      </c>
      <c r="H544">
        <v>42.581499999999998</v>
      </c>
      <c r="I544">
        <v>-116.16997247899999</v>
      </c>
      <c r="J544">
        <v>16073</v>
      </c>
    </row>
    <row r="545" spans="1:10" x14ac:dyDescent="0.25">
      <c r="A545" t="str">
        <f t="shared" si="8"/>
        <v>IDPower</v>
      </c>
      <c r="B545" t="s">
        <v>860</v>
      </c>
      <c r="C545" t="s">
        <v>2361</v>
      </c>
      <c r="D545" t="s">
        <v>345</v>
      </c>
      <c r="E545" t="s">
        <v>879</v>
      </c>
      <c r="F545" t="s">
        <v>57</v>
      </c>
      <c r="G545">
        <v>1404.2439999999999</v>
      </c>
      <c r="H545">
        <v>42.6937</v>
      </c>
      <c r="I545">
        <v>-112.840659522</v>
      </c>
      <c r="J545">
        <v>16077</v>
      </c>
    </row>
    <row r="546" spans="1:10" x14ac:dyDescent="0.25">
      <c r="A546" t="str">
        <f t="shared" si="8"/>
        <v>IDShoshone</v>
      </c>
      <c r="B546" t="s">
        <v>860</v>
      </c>
      <c r="C546" t="s">
        <v>2361</v>
      </c>
      <c r="D546" t="s">
        <v>347</v>
      </c>
      <c r="E546" t="s">
        <v>880</v>
      </c>
      <c r="F546" t="s">
        <v>57</v>
      </c>
      <c r="G546">
        <v>2629.665</v>
      </c>
      <c r="H546">
        <v>47.351799999999997</v>
      </c>
      <c r="I546">
        <v>-115.891278461</v>
      </c>
      <c r="J546">
        <v>16079</v>
      </c>
    </row>
    <row r="547" spans="1:10" x14ac:dyDescent="0.25">
      <c r="A547" t="str">
        <f t="shared" si="8"/>
        <v>IDTwin Falls</v>
      </c>
      <c r="B547" t="s">
        <v>860</v>
      </c>
      <c r="C547" t="s">
        <v>2361</v>
      </c>
      <c r="D547" t="s">
        <v>436</v>
      </c>
      <c r="E547" t="s">
        <v>881</v>
      </c>
      <c r="F547" t="s">
        <v>57</v>
      </c>
      <c r="G547">
        <v>1921.213</v>
      </c>
      <c r="H547">
        <v>42.356000000000002</v>
      </c>
      <c r="I547">
        <v>-114.667131818</v>
      </c>
      <c r="J547">
        <v>16083</v>
      </c>
    </row>
    <row r="548" spans="1:10" x14ac:dyDescent="0.25">
      <c r="A548" t="str">
        <f t="shared" si="8"/>
        <v>IDValley</v>
      </c>
      <c r="B548" t="s">
        <v>860</v>
      </c>
      <c r="C548" t="s">
        <v>2361</v>
      </c>
      <c r="D548" t="s">
        <v>386</v>
      </c>
      <c r="E548" t="s">
        <v>882</v>
      </c>
      <c r="F548" t="s">
        <v>57</v>
      </c>
      <c r="G548">
        <v>3664.5149999999999</v>
      </c>
      <c r="H548">
        <v>44.7667</v>
      </c>
      <c r="I548">
        <v>-115.566142355</v>
      </c>
      <c r="J548">
        <v>16085</v>
      </c>
    </row>
    <row r="549" spans="1:10" x14ac:dyDescent="0.25">
      <c r="A549" t="str">
        <f t="shared" si="8"/>
        <v>IDBonner</v>
      </c>
      <c r="B549" t="s">
        <v>860</v>
      </c>
      <c r="C549" t="s">
        <v>2361</v>
      </c>
      <c r="D549" t="s">
        <v>418</v>
      </c>
      <c r="E549" t="s">
        <v>883</v>
      </c>
      <c r="F549" t="s">
        <v>57</v>
      </c>
      <c r="G549">
        <v>1734.5730000000001</v>
      </c>
      <c r="H549">
        <v>48.299700000000001</v>
      </c>
      <c r="I549">
        <v>-116.600991077</v>
      </c>
      <c r="J549">
        <v>16017</v>
      </c>
    </row>
    <row r="550" spans="1:10" x14ac:dyDescent="0.25">
      <c r="A550" t="str">
        <f t="shared" si="8"/>
        <v>IDBonneville</v>
      </c>
      <c r="B550" t="s">
        <v>860</v>
      </c>
      <c r="C550" t="s">
        <v>2361</v>
      </c>
      <c r="D550" t="s">
        <v>419</v>
      </c>
      <c r="E550" t="s">
        <v>884</v>
      </c>
      <c r="F550" t="s">
        <v>57</v>
      </c>
      <c r="G550">
        <v>1866.077</v>
      </c>
      <c r="H550">
        <v>43.387700000000002</v>
      </c>
      <c r="I550">
        <v>-111.614902816</v>
      </c>
      <c r="J550">
        <v>16019</v>
      </c>
    </row>
    <row r="551" spans="1:10" x14ac:dyDescent="0.25">
      <c r="A551" t="str">
        <f t="shared" si="8"/>
        <v>IDCanyon</v>
      </c>
      <c r="B551" t="s">
        <v>860</v>
      </c>
      <c r="C551" t="s">
        <v>2361</v>
      </c>
      <c r="D551" t="s">
        <v>364</v>
      </c>
      <c r="E551" t="s">
        <v>885</v>
      </c>
      <c r="F551" t="s">
        <v>57</v>
      </c>
      <c r="G551">
        <v>587.37</v>
      </c>
      <c r="H551">
        <v>43.6252</v>
      </c>
      <c r="I551">
        <v>-116.70935695199999</v>
      </c>
      <c r="J551">
        <v>16027</v>
      </c>
    </row>
    <row r="552" spans="1:10" x14ac:dyDescent="0.25">
      <c r="A552" t="str">
        <f t="shared" si="8"/>
        <v>IDCassia</v>
      </c>
      <c r="B552" t="s">
        <v>860</v>
      </c>
      <c r="C552" t="s">
        <v>2361</v>
      </c>
      <c r="D552" t="s">
        <v>323</v>
      </c>
      <c r="E552" t="s">
        <v>886</v>
      </c>
      <c r="F552" t="s">
        <v>57</v>
      </c>
      <c r="G552">
        <v>2565.0810000000001</v>
      </c>
      <c r="H552">
        <v>42.283900000000003</v>
      </c>
      <c r="I552">
        <v>-113.60034065799999</v>
      </c>
      <c r="J552">
        <v>16031</v>
      </c>
    </row>
    <row r="553" spans="1:10" x14ac:dyDescent="0.25">
      <c r="A553" t="str">
        <f t="shared" si="8"/>
        <v>IDClark</v>
      </c>
      <c r="B553" t="s">
        <v>860</v>
      </c>
      <c r="C553" t="s">
        <v>2361</v>
      </c>
      <c r="D553" t="s">
        <v>366</v>
      </c>
      <c r="E553" t="s">
        <v>278</v>
      </c>
      <c r="F553" t="s">
        <v>57</v>
      </c>
      <c r="G553">
        <v>1764.1849999999999</v>
      </c>
      <c r="H553">
        <v>44.284100000000002</v>
      </c>
      <c r="I553">
        <v>-112.351530711</v>
      </c>
      <c r="J553">
        <v>16033</v>
      </c>
    </row>
    <row r="554" spans="1:10" x14ac:dyDescent="0.25">
      <c r="A554" t="str">
        <f t="shared" si="8"/>
        <v>IDGem</v>
      </c>
      <c r="B554" t="s">
        <v>860</v>
      </c>
      <c r="C554" t="s">
        <v>2361</v>
      </c>
      <c r="D554" t="s">
        <v>331</v>
      </c>
      <c r="E554" t="s">
        <v>887</v>
      </c>
      <c r="F554" t="s">
        <v>57</v>
      </c>
      <c r="G554">
        <v>560.89999999999895</v>
      </c>
      <c r="H554">
        <v>44.061799999999998</v>
      </c>
      <c r="I554">
        <v>-116.397174494</v>
      </c>
      <c r="J554">
        <v>16045</v>
      </c>
    </row>
    <row r="555" spans="1:10" x14ac:dyDescent="0.25">
      <c r="A555" t="str">
        <f t="shared" si="8"/>
        <v>IDGooding</v>
      </c>
      <c r="B555" t="s">
        <v>860</v>
      </c>
      <c r="C555" t="s">
        <v>2361</v>
      </c>
      <c r="D555" t="s">
        <v>372</v>
      </c>
      <c r="E555" t="s">
        <v>888</v>
      </c>
      <c r="F555" t="s">
        <v>57</v>
      </c>
      <c r="G555">
        <v>728.97299999999905</v>
      </c>
      <c r="H555">
        <v>42.9709</v>
      </c>
      <c r="I555">
        <v>-114.811474066</v>
      </c>
      <c r="J555">
        <v>16047</v>
      </c>
    </row>
    <row r="556" spans="1:10" x14ac:dyDescent="0.25">
      <c r="A556" t="str">
        <f t="shared" si="8"/>
        <v>IDJefferson</v>
      </c>
      <c r="B556" t="s">
        <v>860</v>
      </c>
      <c r="C556" t="s">
        <v>2361</v>
      </c>
      <c r="D556" t="s">
        <v>374</v>
      </c>
      <c r="E556" t="s">
        <v>210</v>
      </c>
      <c r="F556" t="s">
        <v>57</v>
      </c>
      <c r="G556">
        <v>1093.501</v>
      </c>
      <c r="H556">
        <v>43.8202</v>
      </c>
      <c r="I556">
        <v>-112.311284566</v>
      </c>
      <c r="J556">
        <v>16051</v>
      </c>
    </row>
    <row r="557" spans="1:10" x14ac:dyDescent="0.25">
      <c r="A557" t="str">
        <f t="shared" si="8"/>
        <v>IDJerome</v>
      </c>
      <c r="B557" t="s">
        <v>860</v>
      </c>
      <c r="C557" t="s">
        <v>2361</v>
      </c>
      <c r="D557" t="s">
        <v>335</v>
      </c>
      <c r="E557" t="s">
        <v>889</v>
      </c>
      <c r="F557" t="s">
        <v>57</v>
      </c>
      <c r="G557">
        <v>597.18499999999904</v>
      </c>
      <c r="H557">
        <v>42.689900000000002</v>
      </c>
      <c r="I557">
        <v>-114.264019753</v>
      </c>
      <c r="J557">
        <v>16053</v>
      </c>
    </row>
    <row r="558" spans="1:10" x14ac:dyDescent="0.25">
      <c r="A558" t="str">
        <f t="shared" si="8"/>
        <v>IDKootenai</v>
      </c>
      <c r="B558" t="s">
        <v>860</v>
      </c>
      <c r="C558" t="s">
        <v>2361</v>
      </c>
      <c r="D558" t="s">
        <v>376</v>
      </c>
      <c r="E558" t="s">
        <v>890</v>
      </c>
      <c r="F558" t="s">
        <v>57</v>
      </c>
      <c r="G558">
        <v>1244.125</v>
      </c>
      <c r="H558">
        <v>47.674500000000002</v>
      </c>
      <c r="I558">
        <v>-116.700027252</v>
      </c>
      <c r="J558">
        <v>16055</v>
      </c>
    </row>
    <row r="559" spans="1:10" x14ac:dyDescent="0.25">
      <c r="A559" t="str">
        <f t="shared" si="8"/>
        <v>IDLatah</v>
      </c>
      <c r="B559" t="s">
        <v>860</v>
      </c>
      <c r="C559" t="s">
        <v>2361</v>
      </c>
      <c r="D559" t="s">
        <v>337</v>
      </c>
      <c r="E559" t="s">
        <v>891</v>
      </c>
      <c r="F559" t="s">
        <v>57</v>
      </c>
      <c r="G559">
        <v>1075.9960000000001</v>
      </c>
      <c r="H559">
        <v>46.816099999999999</v>
      </c>
      <c r="I559">
        <v>-116.71167112800001</v>
      </c>
      <c r="J559">
        <v>16057</v>
      </c>
    </row>
    <row r="560" spans="1:10" x14ac:dyDescent="0.25">
      <c r="A560" t="str">
        <f t="shared" si="8"/>
        <v>IDMadison</v>
      </c>
      <c r="B560" t="s">
        <v>860</v>
      </c>
      <c r="C560" t="s">
        <v>2361</v>
      </c>
      <c r="D560" t="s">
        <v>382</v>
      </c>
      <c r="E560" t="s">
        <v>391</v>
      </c>
      <c r="F560" t="s">
        <v>57</v>
      </c>
      <c r="G560">
        <v>469.20600000000002</v>
      </c>
      <c r="H560">
        <v>43.784199999999998</v>
      </c>
      <c r="I560">
        <v>-111.659330471</v>
      </c>
      <c r="J560">
        <v>16065</v>
      </c>
    </row>
    <row r="561" spans="1:10" x14ac:dyDescent="0.25">
      <c r="A561" t="str">
        <f t="shared" si="8"/>
        <v>IDMinidoka</v>
      </c>
      <c r="B561" t="s">
        <v>860</v>
      </c>
      <c r="C561" t="s">
        <v>2361</v>
      </c>
      <c r="D561" t="s">
        <v>341</v>
      </c>
      <c r="E561" t="s">
        <v>892</v>
      </c>
      <c r="F561" t="s">
        <v>57</v>
      </c>
      <c r="G561">
        <v>757.59100000000001</v>
      </c>
      <c r="H561">
        <v>42.854399999999998</v>
      </c>
      <c r="I561">
        <v>-113.637536095</v>
      </c>
      <c r="J561">
        <v>16067</v>
      </c>
    </row>
    <row r="562" spans="1:10" x14ac:dyDescent="0.25">
      <c r="A562" t="str">
        <f t="shared" si="8"/>
        <v>IDOneida</v>
      </c>
      <c r="B562" t="s">
        <v>860</v>
      </c>
      <c r="C562" t="s">
        <v>2361</v>
      </c>
      <c r="D562" t="s">
        <v>384</v>
      </c>
      <c r="E562" t="s">
        <v>893</v>
      </c>
      <c r="F562" t="s">
        <v>57</v>
      </c>
      <c r="G562">
        <v>1200.0609999999999</v>
      </c>
      <c r="H562">
        <v>42.194899999999997</v>
      </c>
      <c r="I562">
        <v>-112.53960997199999</v>
      </c>
      <c r="J562">
        <v>16071</v>
      </c>
    </row>
    <row r="563" spans="1:10" x14ac:dyDescent="0.25">
      <c r="A563" t="str">
        <f t="shared" si="8"/>
        <v>ILFayette</v>
      </c>
      <c r="B563" t="s">
        <v>894</v>
      </c>
      <c r="C563" t="s">
        <v>2362</v>
      </c>
      <c r="D563" t="s">
        <v>374</v>
      </c>
      <c r="E563" t="s">
        <v>338</v>
      </c>
      <c r="F563" t="s">
        <v>57</v>
      </c>
      <c r="G563">
        <v>716.48199999999895</v>
      </c>
      <c r="H563">
        <v>39.0002</v>
      </c>
      <c r="I563">
        <v>-89.024148510100005</v>
      </c>
      <c r="J563">
        <v>17051</v>
      </c>
    </row>
    <row r="564" spans="1:10" x14ac:dyDescent="0.25">
      <c r="A564" t="str">
        <f t="shared" si="8"/>
        <v>ILFord</v>
      </c>
      <c r="B564" t="s">
        <v>894</v>
      </c>
      <c r="C564" t="s">
        <v>2362</v>
      </c>
      <c r="D564" t="s">
        <v>335</v>
      </c>
      <c r="E564" t="s">
        <v>895</v>
      </c>
      <c r="F564" t="s">
        <v>57</v>
      </c>
      <c r="G564">
        <v>485.61599999999902</v>
      </c>
      <c r="H564">
        <v>40.597200000000001</v>
      </c>
      <c r="I564">
        <v>-88.223256058999993</v>
      </c>
      <c r="J564">
        <v>17053</v>
      </c>
    </row>
    <row r="565" spans="1:10" x14ac:dyDescent="0.25">
      <c r="A565" t="str">
        <f t="shared" si="8"/>
        <v>ILFranklin</v>
      </c>
      <c r="B565" t="s">
        <v>894</v>
      </c>
      <c r="C565" t="s">
        <v>2362</v>
      </c>
      <c r="D565" t="s">
        <v>376</v>
      </c>
      <c r="E565" t="s">
        <v>379</v>
      </c>
      <c r="F565" t="s">
        <v>57</v>
      </c>
      <c r="G565">
        <v>408.88900000000001</v>
      </c>
      <c r="H565">
        <v>37.9923</v>
      </c>
      <c r="I565">
        <v>-88.924154165299996</v>
      </c>
      <c r="J565">
        <v>17055</v>
      </c>
    </row>
    <row r="566" spans="1:10" x14ac:dyDescent="0.25">
      <c r="A566" t="str">
        <f t="shared" si="8"/>
        <v>ILFulton</v>
      </c>
      <c r="B566" t="s">
        <v>894</v>
      </c>
      <c r="C566" t="s">
        <v>2362</v>
      </c>
      <c r="D566" t="s">
        <v>337</v>
      </c>
      <c r="E566" t="s">
        <v>463</v>
      </c>
      <c r="F566" t="s">
        <v>57</v>
      </c>
      <c r="G566">
        <v>865.59500000000003</v>
      </c>
      <c r="H566">
        <v>40.472799999999999</v>
      </c>
      <c r="I566">
        <v>-90.207469350500006</v>
      </c>
      <c r="J566">
        <v>17057</v>
      </c>
    </row>
    <row r="567" spans="1:10" x14ac:dyDescent="0.25">
      <c r="A567" t="str">
        <f t="shared" si="8"/>
        <v>ILGreene</v>
      </c>
      <c r="B567" t="s">
        <v>894</v>
      </c>
      <c r="C567" t="s">
        <v>2362</v>
      </c>
      <c r="D567" t="s">
        <v>339</v>
      </c>
      <c r="E567" t="s">
        <v>381</v>
      </c>
      <c r="F567" t="s">
        <v>57</v>
      </c>
      <c r="G567">
        <v>543.01900000000001</v>
      </c>
      <c r="H567">
        <v>39.356200000000001</v>
      </c>
      <c r="I567">
        <v>-90.390467150000006</v>
      </c>
      <c r="J567">
        <v>17061</v>
      </c>
    </row>
    <row r="568" spans="1:10" x14ac:dyDescent="0.25">
      <c r="A568" t="str">
        <f t="shared" si="8"/>
        <v>ILGrundy</v>
      </c>
      <c r="B568" t="s">
        <v>894</v>
      </c>
      <c r="C568" t="s">
        <v>2362</v>
      </c>
      <c r="D568" t="s">
        <v>380</v>
      </c>
      <c r="E568" t="s">
        <v>896</v>
      </c>
      <c r="F568" t="s">
        <v>57</v>
      </c>
      <c r="G568">
        <v>418.04300000000001</v>
      </c>
      <c r="H568">
        <v>41.2851</v>
      </c>
      <c r="I568">
        <v>-88.418480865399999</v>
      </c>
      <c r="J568">
        <v>17063</v>
      </c>
    </row>
    <row r="569" spans="1:10" x14ac:dyDescent="0.25">
      <c r="A569" t="str">
        <f t="shared" si="8"/>
        <v>ILAlexander</v>
      </c>
      <c r="B569" t="s">
        <v>894</v>
      </c>
      <c r="C569" t="s">
        <v>2362</v>
      </c>
      <c r="D569" t="s">
        <v>351</v>
      </c>
      <c r="E569" t="s">
        <v>897</v>
      </c>
      <c r="F569" t="s">
        <v>57</v>
      </c>
      <c r="G569">
        <v>235.50899999999899</v>
      </c>
      <c r="H569">
        <v>37.191499999999998</v>
      </c>
      <c r="I569">
        <v>-89.337557232799995</v>
      </c>
      <c r="J569">
        <v>17003</v>
      </c>
    </row>
    <row r="570" spans="1:10" x14ac:dyDescent="0.25">
      <c r="A570" t="str">
        <f t="shared" si="8"/>
        <v>ILBond</v>
      </c>
      <c r="B570" t="s">
        <v>894</v>
      </c>
      <c r="C570" t="s">
        <v>2362</v>
      </c>
      <c r="D570" t="s">
        <v>352</v>
      </c>
      <c r="E570" t="s">
        <v>898</v>
      </c>
      <c r="F570" t="s">
        <v>57</v>
      </c>
      <c r="G570">
        <v>380.279</v>
      </c>
      <c r="H570">
        <v>38.886800000000001</v>
      </c>
      <c r="I570">
        <v>-89.435560136800007</v>
      </c>
      <c r="J570">
        <v>17005</v>
      </c>
    </row>
    <row r="571" spans="1:10" x14ac:dyDescent="0.25">
      <c r="A571" t="str">
        <f t="shared" si="8"/>
        <v>ILCass</v>
      </c>
      <c r="B571" t="s">
        <v>894</v>
      </c>
      <c r="C571" t="s">
        <v>2362</v>
      </c>
      <c r="D571" t="s">
        <v>418</v>
      </c>
      <c r="E571" t="s">
        <v>899</v>
      </c>
      <c r="F571" t="s">
        <v>57</v>
      </c>
      <c r="G571">
        <v>375.81799999999902</v>
      </c>
      <c r="H571">
        <v>39.973599999999998</v>
      </c>
      <c r="I571">
        <v>-90.2474192018</v>
      </c>
      <c r="J571">
        <v>17017</v>
      </c>
    </row>
    <row r="572" spans="1:10" x14ac:dyDescent="0.25">
      <c r="A572" t="str">
        <f t="shared" si="8"/>
        <v>ILClark</v>
      </c>
      <c r="B572" t="s">
        <v>894</v>
      </c>
      <c r="C572" t="s">
        <v>2362</v>
      </c>
      <c r="D572" t="s">
        <v>360</v>
      </c>
      <c r="E572" t="s">
        <v>278</v>
      </c>
      <c r="F572" t="s">
        <v>57</v>
      </c>
      <c r="G572">
        <v>501.41800000000001</v>
      </c>
      <c r="H572">
        <v>39.3337</v>
      </c>
      <c r="I572">
        <v>-87.787706856300005</v>
      </c>
      <c r="J572">
        <v>17023</v>
      </c>
    </row>
    <row r="573" spans="1:10" x14ac:dyDescent="0.25">
      <c r="A573" t="str">
        <f t="shared" si="8"/>
        <v>ILClinton</v>
      </c>
      <c r="B573" t="s">
        <v>894</v>
      </c>
      <c r="C573" t="s">
        <v>2362</v>
      </c>
      <c r="D573" t="s">
        <v>364</v>
      </c>
      <c r="E573" t="s">
        <v>900</v>
      </c>
      <c r="F573" t="s">
        <v>57</v>
      </c>
      <c r="G573">
        <v>474.08499999999901</v>
      </c>
      <c r="H573">
        <v>38.606400000000001</v>
      </c>
      <c r="I573">
        <v>-89.422490921800005</v>
      </c>
      <c r="J573">
        <v>17027</v>
      </c>
    </row>
    <row r="574" spans="1:10" x14ac:dyDescent="0.25">
      <c r="A574" t="str">
        <f t="shared" si="8"/>
        <v>ILCook</v>
      </c>
      <c r="B574" t="s">
        <v>894</v>
      </c>
      <c r="C574" t="s">
        <v>2362</v>
      </c>
      <c r="D574" t="s">
        <v>323</v>
      </c>
      <c r="E574" t="s">
        <v>686</v>
      </c>
      <c r="F574" t="s">
        <v>57</v>
      </c>
      <c r="G574">
        <v>945.32600000000002</v>
      </c>
      <c r="H574">
        <v>41.8399</v>
      </c>
      <c r="I574">
        <v>-87.816903451000002</v>
      </c>
      <c r="J574">
        <v>17031</v>
      </c>
    </row>
    <row r="575" spans="1:10" x14ac:dyDescent="0.25">
      <c r="A575" t="str">
        <f t="shared" si="8"/>
        <v>ILDuPage</v>
      </c>
      <c r="B575" t="s">
        <v>894</v>
      </c>
      <c r="C575" t="s">
        <v>2362</v>
      </c>
      <c r="D575" t="s">
        <v>370</v>
      </c>
      <c r="E575" t="s">
        <v>901</v>
      </c>
      <c r="F575" t="s">
        <v>57</v>
      </c>
      <c r="G575">
        <v>327.49900000000002</v>
      </c>
      <c r="H575">
        <v>41.851900000000001</v>
      </c>
      <c r="I575">
        <v>-88.085670273700003</v>
      </c>
      <c r="J575">
        <v>17043</v>
      </c>
    </row>
    <row r="576" spans="1:10" x14ac:dyDescent="0.25">
      <c r="A576" t="str">
        <f t="shared" si="8"/>
        <v>ILGallatin</v>
      </c>
      <c r="B576" t="s">
        <v>894</v>
      </c>
      <c r="C576" t="s">
        <v>2362</v>
      </c>
      <c r="D576" t="s">
        <v>378</v>
      </c>
      <c r="E576" t="s">
        <v>902</v>
      </c>
      <c r="F576" t="s">
        <v>57</v>
      </c>
      <c r="G576">
        <v>323.07100000000003</v>
      </c>
      <c r="H576">
        <v>37.763500000000001</v>
      </c>
      <c r="I576">
        <v>-88.228890790299999</v>
      </c>
      <c r="J576">
        <v>17059</v>
      </c>
    </row>
    <row r="577" spans="1:10" x14ac:dyDescent="0.25">
      <c r="A577" t="str">
        <f t="shared" si="8"/>
        <v>ILJasper</v>
      </c>
      <c r="B577" t="s">
        <v>894</v>
      </c>
      <c r="C577" t="s">
        <v>2362</v>
      </c>
      <c r="D577" t="s">
        <v>347</v>
      </c>
      <c r="E577" t="s">
        <v>253</v>
      </c>
      <c r="F577" t="s">
        <v>57</v>
      </c>
      <c r="G577">
        <v>494.50999999999902</v>
      </c>
      <c r="H577">
        <v>39.01</v>
      </c>
      <c r="I577">
        <v>-88.153821066000006</v>
      </c>
      <c r="J577">
        <v>17079</v>
      </c>
    </row>
    <row r="578" spans="1:10" x14ac:dyDescent="0.25">
      <c r="A578" t="str">
        <f t="shared" si="8"/>
        <v>ILLake</v>
      </c>
      <c r="B578" t="s">
        <v>894</v>
      </c>
      <c r="C578" t="s">
        <v>2362</v>
      </c>
      <c r="D578" t="s">
        <v>396</v>
      </c>
      <c r="E578" t="s">
        <v>534</v>
      </c>
      <c r="F578" t="s">
        <v>57</v>
      </c>
      <c r="G578">
        <v>443.67</v>
      </c>
      <c r="H578">
        <v>42.3232</v>
      </c>
      <c r="I578">
        <v>-88.003811603700001</v>
      </c>
      <c r="J578">
        <v>17097</v>
      </c>
    </row>
    <row r="579" spans="1:10" x14ac:dyDescent="0.25">
      <c r="A579" t="str">
        <f t="shared" ref="A579:A642" si="9">C579&amp;E579</f>
        <v>ILLawrence</v>
      </c>
      <c r="B579" t="s">
        <v>894</v>
      </c>
      <c r="C579" t="s">
        <v>2362</v>
      </c>
      <c r="D579" t="s">
        <v>431</v>
      </c>
      <c r="E579" t="s">
        <v>348</v>
      </c>
      <c r="F579" t="s">
        <v>57</v>
      </c>
      <c r="G579">
        <v>372.178</v>
      </c>
      <c r="H579">
        <v>38.720300000000002</v>
      </c>
      <c r="I579">
        <v>-87.726834674299994</v>
      </c>
      <c r="J579">
        <v>17101</v>
      </c>
    </row>
    <row r="580" spans="1:10" x14ac:dyDescent="0.25">
      <c r="A580" t="str">
        <f t="shared" si="9"/>
        <v>ILMarshall</v>
      </c>
      <c r="B580" t="s">
        <v>894</v>
      </c>
      <c r="C580" t="s">
        <v>2362</v>
      </c>
      <c r="D580" t="s">
        <v>423</v>
      </c>
      <c r="E580" t="s">
        <v>395</v>
      </c>
      <c r="F580" t="s">
        <v>57</v>
      </c>
      <c r="G580">
        <v>386.78899999999902</v>
      </c>
      <c r="H580">
        <v>41.033200000000001</v>
      </c>
      <c r="I580">
        <v>-89.344766166200003</v>
      </c>
      <c r="J580">
        <v>17123</v>
      </c>
    </row>
    <row r="581" spans="1:10" x14ac:dyDescent="0.25">
      <c r="A581" t="str">
        <f t="shared" si="9"/>
        <v>ILMason</v>
      </c>
      <c r="B581" t="s">
        <v>894</v>
      </c>
      <c r="C581" t="s">
        <v>2362</v>
      </c>
      <c r="D581" t="s">
        <v>425</v>
      </c>
      <c r="E581" t="s">
        <v>903</v>
      </c>
      <c r="F581" t="s">
        <v>57</v>
      </c>
      <c r="G581">
        <v>539.23800000000006</v>
      </c>
      <c r="H581">
        <v>40.239699999999999</v>
      </c>
      <c r="I581">
        <v>-89.916775681499999</v>
      </c>
      <c r="J581">
        <v>17125</v>
      </c>
    </row>
    <row r="582" spans="1:10" x14ac:dyDescent="0.25">
      <c r="A582" t="str">
        <f t="shared" si="9"/>
        <v>ILMenard</v>
      </c>
      <c r="B582" t="s">
        <v>894</v>
      </c>
      <c r="C582" t="s">
        <v>2362</v>
      </c>
      <c r="D582" t="s">
        <v>412</v>
      </c>
      <c r="E582" t="s">
        <v>904</v>
      </c>
      <c r="F582" t="s">
        <v>57</v>
      </c>
      <c r="G582">
        <v>314.43700000000001</v>
      </c>
      <c r="H582">
        <v>40.0274</v>
      </c>
      <c r="I582">
        <v>-89.802189779299994</v>
      </c>
      <c r="J582">
        <v>17129</v>
      </c>
    </row>
    <row r="583" spans="1:10" x14ac:dyDescent="0.25">
      <c r="A583" t="str">
        <f t="shared" si="9"/>
        <v>ILPiatt</v>
      </c>
      <c r="B583" t="s">
        <v>894</v>
      </c>
      <c r="C583" t="s">
        <v>2362</v>
      </c>
      <c r="D583" t="s">
        <v>497</v>
      </c>
      <c r="E583" t="s">
        <v>905</v>
      </c>
      <c r="F583" t="s">
        <v>57</v>
      </c>
      <c r="G583">
        <v>439.202</v>
      </c>
      <c r="H583">
        <v>40.010399999999997</v>
      </c>
      <c r="I583">
        <v>-88.591099829200004</v>
      </c>
      <c r="J583">
        <v>17147</v>
      </c>
    </row>
    <row r="584" spans="1:10" x14ac:dyDescent="0.25">
      <c r="A584" t="str">
        <f t="shared" si="9"/>
        <v>ILPulaski</v>
      </c>
      <c r="B584" t="s">
        <v>894</v>
      </c>
      <c r="C584" t="s">
        <v>2362</v>
      </c>
      <c r="D584" t="s">
        <v>776</v>
      </c>
      <c r="E584" t="s">
        <v>514</v>
      </c>
      <c r="F584" t="s">
        <v>57</v>
      </c>
      <c r="G584">
        <v>199.185</v>
      </c>
      <c r="H584">
        <v>37.222900000000003</v>
      </c>
      <c r="I584">
        <v>-89.127017085199995</v>
      </c>
      <c r="J584">
        <v>17153</v>
      </c>
    </row>
    <row r="585" spans="1:10" x14ac:dyDescent="0.25">
      <c r="A585" t="str">
        <f t="shared" si="9"/>
        <v>ILRock Island</v>
      </c>
      <c r="B585" t="s">
        <v>894</v>
      </c>
      <c r="C585" t="s">
        <v>2362</v>
      </c>
      <c r="D585" t="s">
        <v>781</v>
      </c>
      <c r="E585" t="s">
        <v>906</v>
      </c>
      <c r="F585" t="s">
        <v>57</v>
      </c>
      <c r="G585">
        <v>427.63600000000002</v>
      </c>
      <c r="H585">
        <v>41.467300000000002</v>
      </c>
      <c r="I585">
        <v>-90.567321145700006</v>
      </c>
      <c r="J585">
        <v>17161</v>
      </c>
    </row>
    <row r="586" spans="1:10" x14ac:dyDescent="0.25">
      <c r="A586" t="str">
        <f t="shared" si="9"/>
        <v>ILSaline</v>
      </c>
      <c r="B586" t="s">
        <v>894</v>
      </c>
      <c r="C586" t="s">
        <v>2362</v>
      </c>
      <c r="D586" t="s">
        <v>783</v>
      </c>
      <c r="E586" t="s">
        <v>516</v>
      </c>
      <c r="F586" t="s">
        <v>57</v>
      </c>
      <c r="G586">
        <v>379.81900000000002</v>
      </c>
      <c r="H586">
        <v>37.7532</v>
      </c>
      <c r="I586">
        <v>-88.540797451399996</v>
      </c>
      <c r="J586">
        <v>17165</v>
      </c>
    </row>
    <row r="587" spans="1:10" x14ac:dyDescent="0.25">
      <c r="A587" t="str">
        <f t="shared" si="9"/>
        <v>ILUnion</v>
      </c>
      <c r="B587" t="s">
        <v>894</v>
      </c>
      <c r="C587" t="s">
        <v>2362</v>
      </c>
      <c r="D587" t="s">
        <v>793</v>
      </c>
      <c r="E587" t="s">
        <v>494</v>
      </c>
      <c r="F587" t="s">
        <v>57</v>
      </c>
      <c r="G587">
        <v>413.459</v>
      </c>
      <c r="H587">
        <v>37.471200000000003</v>
      </c>
      <c r="I587">
        <v>-89.255122422900001</v>
      </c>
      <c r="J587">
        <v>17181</v>
      </c>
    </row>
    <row r="588" spans="1:10" x14ac:dyDescent="0.25">
      <c r="A588" t="str">
        <f t="shared" si="9"/>
        <v>ILWabash</v>
      </c>
      <c r="B588" t="s">
        <v>894</v>
      </c>
      <c r="C588" t="s">
        <v>2362</v>
      </c>
      <c r="D588" t="s">
        <v>700</v>
      </c>
      <c r="E588" t="s">
        <v>907</v>
      </c>
      <c r="F588" t="s">
        <v>57</v>
      </c>
      <c r="G588">
        <v>223.25200000000001</v>
      </c>
      <c r="H588">
        <v>38.446199999999997</v>
      </c>
      <c r="I588">
        <v>-87.844176124699999</v>
      </c>
      <c r="J588">
        <v>17185</v>
      </c>
    </row>
    <row r="589" spans="1:10" x14ac:dyDescent="0.25">
      <c r="A589" t="str">
        <f t="shared" si="9"/>
        <v>ILWashington</v>
      </c>
      <c r="B589" t="s">
        <v>894</v>
      </c>
      <c r="C589" t="s">
        <v>2362</v>
      </c>
      <c r="D589" t="s">
        <v>701</v>
      </c>
      <c r="E589" t="s">
        <v>226</v>
      </c>
      <c r="F589" t="s">
        <v>57</v>
      </c>
      <c r="G589">
        <v>562.572</v>
      </c>
      <c r="H589">
        <v>38.352200000000003</v>
      </c>
      <c r="I589">
        <v>-89.410452046499998</v>
      </c>
      <c r="J589">
        <v>17189</v>
      </c>
    </row>
    <row r="590" spans="1:10" x14ac:dyDescent="0.25">
      <c r="A590" t="str">
        <f t="shared" si="9"/>
        <v>ILWill</v>
      </c>
      <c r="B590" t="s">
        <v>894</v>
      </c>
      <c r="C590" t="s">
        <v>2362</v>
      </c>
      <c r="D590" t="s">
        <v>800</v>
      </c>
      <c r="E590" t="s">
        <v>908</v>
      </c>
      <c r="F590" t="s">
        <v>57</v>
      </c>
      <c r="G590">
        <v>836.90800000000002</v>
      </c>
      <c r="H590">
        <v>41.445</v>
      </c>
      <c r="I590">
        <v>-87.978559936099998</v>
      </c>
      <c r="J590">
        <v>17197</v>
      </c>
    </row>
    <row r="591" spans="1:10" x14ac:dyDescent="0.25">
      <c r="A591" t="str">
        <f t="shared" si="9"/>
        <v>ILAdams</v>
      </c>
      <c r="B591" t="s">
        <v>894</v>
      </c>
      <c r="C591" t="s">
        <v>2362</v>
      </c>
      <c r="D591" t="s">
        <v>349</v>
      </c>
      <c r="E591" t="s">
        <v>581</v>
      </c>
      <c r="F591" t="s">
        <v>57</v>
      </c>
      <c r="G591">
        <v>855.202</v>
      </c>
      <c r="H591">
        <v>39.987900000000003</v>
      </c>
      <c r="I591">
        <v>-91.188530330000006</v>
      </c>
      <c r="J591">
        <v>17001</v>
      </c>
    </row>
    <row r="592" spans="1:10" x14ac:dyDescent="0.25">
      <c r="A592" t="str">
        <f t="shared" si="9"/>
        <v>ILBoone</v>
      </c>
      <c r="B592" t="s">
        <v>894</v>
      </c>
      <c r="C592" t="s">
        <v>2362</v>
      </c>
      <c r="D592" t="s">
        <v>354</v>
      </c>
      <c r="E592" t="s">
        <v>499</v>
      </c>
      <c r="F592" t="s">
        <v>57</v>
      </c>
      <c r="G592">
        <v>280.71899999999903</v>
      </c>
      <c r="H592">
        <v>42.323099999999997</v>
      </c>
      <c r="I592">
        <v>-88.823358901199995</v>
      </c>
      <c r="J592">
        <v>17007</v>
      </c>
    </row>
    <row r="593" spans="1:10" x14ac:dyDescent="0.25">
      <c r="A593" t="str">
        <f t="shared" si="9"/>
        <v>ILBrown</v>
      </c>
      <c r="B593" t="s">
        <v>894</v>
      </c>
      <c r="C593" t="s">
        <v>2362</v>
      </c>
      <c r="D593" t="s">
        <v>356</v>
      </c>
      <c r="E593" t="s">
        <v>909</v>
      </c>
      <c r="F593" t="s">
        <v>57</v>
      </c>
      <c r="G593">
        <v>305.60700000000003</v>
      </c>
      <c r="H593">
        <v>39.961799999999997</v>
      </c>
      <c r="I593">
        <v>-90.750344631299996</v>
      </c>
      <c r="J593">
        <v>17009</v>
      </c>
    </row>
    <row r="594" spans="1:10" x14ac:dyDescent="0.25">
      <c r="A594" t="str">
        <f t="shared" si="9"/>
        <v>ILBureau</v>
      </c>
      <c r="B594" t="s">
        <v>894</v>
      </c>
      <c r="C594" t="s">
        <v>2362</v>
      </c>
      <c r="D594" t="s">
        <v>358</v>
      </c>
      <c r="E594" t="s">
        <v>910</v>
      </c>
      <c r="F594" t="s">
        <v>57</v>
      </c>
      <c r="G594">
        <v>869.03099999999904</v>
      </c>
      <c r="H594">
        <v>41.4041</v>
      </c>
      <c r="I594">
        <v>-89.528674581199994</v>
      </c>
      <c r="J594">
        <v>17011</v>
      </c>
    </row>
    <row r="595" spans="1:10" x14ac:dyDescent="0.25">
      <c r="A595" t="str">
        <f t="shared" si="9"/>
        <v>ILCalhoun</v>
      </c>
      <c r="B595" t="s">
        <v>894</v>
      </c>
      <c r="C595" t="s">
        <v>2362</v>
      </c>
      <c r="D595" t="s">
        <v>415</v>
      </c>
      <c r="E595" t="s">
        <v>259</v>
      </c>
      <c r="F595" t="s">
        <v>57</v>
      </c>
      <c r="G595">
        <v>253.82499999999899</v>
      </c>
      <c r="H595">
        <v>39.169199999999996</v>
      </c>
      <c r="I595">
        <v>-90.667518554799997</v>
      </c>
      <c r="J595">
        <v>17013</v>
      </c>
    </row>
    <row r="596" spans="1:10" x14ac:dyDescent="0.25">
      <c r="A596" t="str">
        <f t="shared" si="9"/>
        <v>ILCarroll</v>
      </c>
      <c r="B596" t="s">
        <v>894</v>
      </c>
      <c r="C596" t="s">
        <v>2362</v>
      </c>
      <c r="D596" t="s">
        <v>417</v>
      </c>
      <c r="E596" t="s">
        <v>500</v>
      </c>
      <c r="F596" t="s">
        <v>57</v>
      </c>
      <c r="G596">
        <v>444.80700000000002</v>
      </c>
      <c r="H596">
        <v>42.068600000000004</v>
      </c>
      <c r="I596">
        <v>-89.934332974699998</v>
      </c>
      <c r="J596">
        <v>17015</v>
      </c>
    </row>
    <row r="597" spans="1:10" x14ac:dyDescent="0.25">
      <c r="A597" t="str">
        <f t="shared" si="9"/>
        <v>ILChampaign</v>
      </c>
      <c r="B597" t="s">
        <v>894</v>
      </c>
      <c r="C597" t="s">
        <v>2362</v>
      </c>
      <c r="D597" t="s">
        <v>419</v>
      </c>
      <c r="E597" t="s">
        <v>911</v>
      </c>
      <c r="F597" t="s">
        <v>57</v>
      </c>
      <c r="G597">
        <v>996.26599999999905</v>
      </c>
      <c r="H597">
        <v>40.140099999999997</v>
      </c>
      <c r="I597">
        <v>-88.199206918900003</v>
      </c>
      <c r="J597">
        <v>17019</v>
      </c>
    </row>
    <row r="598" spans="1:10" x14ac:dyDescent="0.25">
      <c r="A598" t="str">
        <f t="shared" si="9"/>
        <v>ILChristian</v>
      </c>
      <c r="B598" t="s">
        <v>894</v>
      </c>
      <c r="C598" t="s">
        <v>2362</v>
      </c>
      <c r="D598" t="s">
        <v>421</v>
      </c>
      <c r="E598" t="s">
        <v>912</v>
      </c>
      <c r="F598" t="s">
        <v>57</v>
      </c>
      <c r="G598">
        <v>709.37699999999904</v>
      </c>
      <c r="H598">
        <v>39.5458</v>
      </c>
      <c r="I598">
        <v>-89.277252723399997</v>
      </c>
      <c r="J598">
        <v>17021</v>
      </c>
    </row>
    <row r="599" spans="1:10" x14ac:dyDescent="0.25">
      <c r="A599" t="str">
        <f t="shared" si="9"/>
        <v>ILClay</v>
      </c>
      <c r="B599" t="s">
        <v>894</v>
      </c>
      <c r="C599" t="s">
        <v>2362</v>
      </c>
      <c r="D599" t="s">
        <v>362</v>
      </c>
      <c r="E599" t="s">
        <v>365</v>
      </c>
      <c r="F599" t="s">
        <v>57</v>
      </c>
      <c r="G599">
        <v>468.31599999999901</v>
      </c>
      <c r="H599">
        <v>38.754199999999997</v>
      </c>
      <c r="I599">
        <v>-88.4901802463</v>
      </c>
      <c r="J599">
        <v>17025</v>
      </c>
    </row>
    <row r="600" spans="1:10" x14ac:dyDescent="0.25">
      <c r="A600" t="str">
        <f t="shared" si="9"/>
        <v>ILColes</v>
      </c>
      <c r="B600" t="s">
        <v>894</v>
      </c>
      <c r="C600" t="s">
        <v>2362</v>
      </c>
      <c r="D600" t="s">
        <v>321</v>
      </c>
      <c r="E600" t="s">
        <v>913</v>
      </c>
      <c r="F600" t="s">
        <v>57</v>
      </c>
      <c r="G600">
        <v>508.291</v>
      </c>
      <c r="H600">
        <v>39.520299999999999</v>
      </c>
      <c r="I600">
        <v>-88.221810466999997</v>
      </c>
      <c r="J600">
        <v>17029</v>
      </c>
    </row>
    <row r="601" spans="1:10" x14ac:dyDescent="0.25">
      <c r="A601" t="str">
        <f t="shared" si="9"/>
        <v>ILCrawford</v>
      </c>
      <c r="B601" t="s">
        <v>894</v>
      </c>
      <c r="C601" t="s">
        <v>2362</v>
      </c>
      <c r="D601" t="s">
        <v>366</v>
      </c>
      <c r="E601" t="s">
        <v>503</v>
      </c>
      <c r="F601" t="s">
        <v>57</v>
      </c>
      <c r="G601">
        <v>443.62900000000002</v>
      </c>
      <c r="H601">
        <v>39.003300000000003</v>
      </c>
      <c r="I601">
        <v>-87.759393192499999</v>
      </c>
      <c r="J601">
        <v>17033</v>
      </c>
    </row>
    <row r="602" spans="1:10" x14ac:dyDescent="0.25">
      <c r="A602" t="str">
        <f t="shared" si="9"/>
        <v>ILCumberland</v>
      </c>
      <c r="B602" t="s">
        <v>894</v>
      </c>
      <c r="C602" t="s">
        <v>2362</v>
      </c>
      <c r="D602" t="s">
        <v>368</v>
      </c>
      <c r="E602" t="s">
        <v>228</v>
      </c>
      <c r="F602" t="s">
        <v>57</v>
      </c>
      <c r="G602">
        <v>346.024</v>
      </c>
      <c r="H602">
        <v>39.273299999999999</v>
      </c>
      <c r="I602">
        <v>-88.240218991399999</v>
      </c>
      <c r="J602">
        <v>17035</v>
      </c>
    </row>
    <row r="603" spans="1:10" x14ac:dyDescent="0.25">
      <c r="A603" t="str">
        <f t="shared" si="9"/>
        <v>ILDeKalb</v>
      </c>
      <c r="B603" t="s">
        <v>894</v>
      </c>
      <c r="C603" t="s">
        <v>2362</v>
      </c>
      <c r="D603" t="s">
        <v>325</v>
      </c>
      <c r="E603" t="s">
        <v>334</v>
      </c>
      <c r="F603" t="s">
        <v>57</v>
      </c>
      <c r="G603">
        <v>631.30700000000002</v>
      </c>
      <c r="H603">
        <v>41.893500000000003</v>
      </c>
      <c r="I603">
        <v>-88.770309428499999</v>
      </c>
      <c r="J603">
        <v>17037</v>
      </c>
    </row>
    <row r="604" spans="1:10" x14ac:dyDescent="0.25">
      <c r="A604" t="str">
        <f t="shared" si="9"/>
        <v>ILDe Witt</v>
      </c>
      <c r="B604" t="s">
        <v>894</v>
      </c>
      <c r="C604" t="s">
        <v>2362</v>
      </c>
      <c r="D604" t="s">
        <v>327</v>
      </c>
      <c r="E604" t="s">
        <v>914</v>
      </c>
      <c r="F604" t="s">
        <v>57</v>
      </c>
      <c r="G604">
        <v>397.51299999999901</v>
      </c>
      <c r="H604">
        <v>40.174599999999998</v>
      </c>
      <c r="I604">
        <v>-88.904080003399997</v>
      </c>
      <c r="J604">
        <v>17039</v>
      </c>
    </row>
    <row r="605" spans="1:10" x14ac:dyDescent="0.25">
      <c r="A605" t="str">
        <f t="shared" si="9"/>
        <v>ILDouglas</v>
      </c>
      <c r="B605" t="s">
        <v>894</v>
      </c>
      <c r="C605" t="s">
        <v>2362</v>
      </c>
      <c r="D605" t="s">
        <v>329</v>
      </c>
      <c r="E605" t="s">
        <v>594</v>
      </c>
      <c r="F605" t="s">
        <v>57</v>
      </c>
      <c r="G605">
        <v>416.66500000000002</v>
      </c>
      <c r="H605">
        <v>39.769500000000001</v>
      </c>
      <c r="I605">
        <v>-88.217345016899998</v>
      </c>
      <c r="J605">
        <v>17041</v>
      </c>
    </row>
    <row r="606" spans="1:10" x14ac:dyDescent="0.25">
      <c r="A606" t="str">
        <f t="shared" si="9"/>
        <v>ILEdgar</v>
      </c>
      <c r="B606" t="s">
        <v>894</v>
      </c>
      <c r="C606" t="s">
        <v>2362</v>
      </c>
      <c r="D606" t="s">
        <v>331</v>
      </c>
      <c r="E606" t="s">
        <v>915</v>
      </c>
      <c r="F606" t="s">
        <v>57</v>
      </c>
      <c r="G606">
        <v>623.37400000000002</v>
      </c>
      <c r="H606">
        <v>39.678600000000003</v>
      </c>
      <c r="I606">
        <v>-87.745592634399998</v>
      </c>
      <c r="J606">
        <v>17045</v>
      </c>
    </row>
    <row r="607" spans="1:10" x14ac:dyDescent="0.25">
      <c r="A607" t="str">
        <f t="shared" si="9"/>
        <v>ILEdwards</v>
      </c>
      <c r="B607" t="s">
        <v>894</v>
      </c>
      <c r="C607" t="s">
        <v>2362</v>
      </c>
      <c r="D607" t="s">
        <v>372</v>
      </c>
      <c r="E607" t="s">
        <v>916</v>
      </c>
      <c r="F607" t="s">
        <v>57</v>
      </c>
      <c r="G607">
        <v>222.416</v>
      </c>
      <c r="H607">
        <v>38.416499999999999</v>
      </c>
      <c r="I607">
        <v>-88.053276503899994</v>
      </c>
      <c r="J607">
        <v>17047</v>
      </c>
    </row>
    <row r="608" spans="1:10" x14ac:dyDescent="0.25">
      <c r="A608" t="str">
        <f t="shared" si="9"/>
        <v>ILEffingham</v>
      </c>
      <c r="B608" t="s">
        <v>894</v>
      </c>
      <c r="C608" t="s">
        <v>2362</v>
      </c>
      <c r="D608" t="s">
        <v>333</v>
      </c>
      <c r="E608" t="s">
        <v>309</v>
      </c>
      <c r="F608" t="s">
        <v>57</v>
      </c>
      <c r="G608">
        <v>478.77699999999902</v>
      </c>
      <c r="H608">
        <v>39.059800000000003</v>
      </c>
      <c r="I608">
        <v>-88.589881789399996</v>
      </c>
      <c r="J608">
        <v>17049</v>
      </c>
    </row>
    <row r="609" spans="1:10" x14ac:dyDescent="0.25">
      <c r="A609" t="str">
        <f t="shared" si="9"/>
        <v>ILLee</v>
      </c>
      <c r="B609" t="s">
        <v>894</v>
      </c>
      <c r="C609" t="s">
        <v>2362</v>
      </c>
      <c r="D609" t="s">
        <v>439</v>
      </c>
      <c r="E609" t="s">
        <v>199</v>
      </c>
      <c r="F609" t="s">
        <v>57</v>
      </c>
      <c r="G609">
        <v>724.89599999999905</v>
      </c>
      <c r="H609">
        <v>41.746200000000002</v>
      </c>
      <c r="I609">
        <v>-89.300377266599995</v>
      </c>
      <c r="J609">
        <v>17103</v>
      </c>
    </row>
    <row r="610" spans="1:10" x14ac:dyDescent="0.25">
      <c r="A610" t="str">
        <f t="shared" si="9"/>
        <v>ILLivingston</v>
      </c>
      <c r="B610" t="s">
        <v>894</v>
      </c>
      <c r="C610" t="s">
        <v>2362</v>
      </c>
      <c r="D610" t="s">
        <v>441</v>
      </c>
      <c r="E610" t="s">
        <v>917</v>
      </c>
      <c r="F610" t="s">
        <v>57</v>
      </c>
      <c r="G610">
        <v>1044.2850000000001</v>
      </c>
      <c r="H610">
        <v>40.891599999999997</v>
      </c>
      <c r="I610">
        <v>-88.557716294800002</v>
      </c>
      <c r="J610">
        <v>17105</v>
      </c>
    </row>
    <row r="611" spans="1:10" x14ac:dyDescent="0.25">
      <c r="A611" t="str">
        <f t="shared" si="9"/>
        <v>ILLogan</v>
      </c>
      <c r="B611" t="s">
        <v>894</v>
      </c>
      <c r="C611" t="s">
        <v>2362</v>
      </c>
      <c r="D611" t="s">
        <v>398</v>
      </c>
      <c r="E611" t="s">
        <v>509</v>
      </c>
      <c r="F611" t="s">
        <v>57</v>
      </c>
      <c r="G611">
        <v>618.05899999999895</v>
      </c>
      <c r="H611">
        <v>40.124600000000001</v>
      </c>
      <c r="I611">
        <v>-89.3675401661</v>
      </c>
      <c r="J611">
        <v>17107</v>
      </c>
    </row>
    <row r="612" spans="1:10" x14ac:dyDescent="0.25">
      <c r="A612" t="str">
        <f t="shared" si="9"/>
        <v>ILMcDonough</v>
      </c>
      <c r="B612" t="s">
        <v>894</v>
      </c>
      <c r="C612" t="s">
        <v>2362</v>
      </c>
      <c r="D612" t="s">
        <v>400</v>
      </c>
      <c r="E612" t="s">
        <v>918</v>
      </c>
      <c r="F612" t="s">
        <v>57</v>
      </c>
      <c r="G612">
        <v>589.40700000000004</v>
      </c>
      <c r="H612">
        <v>40.456200000000003</v>
      </c>
      <c r="I612">
        <v>-90.677924105299994</v>
      </c>
      <c r="J612">
        <v>17109</v>
      </c>
    </row>
    <row r="613" spans="1:10" x14ac:dyDescent="0.25">
      <c r="A613" t="str">
        <f t="shared" si="9"/>
        <v>ILMcHenry</v>
      </c>
      <c r="B613" t="s">
        <v>894</v>
      </c>
      <c r="C613" t="s">
        <v>2362</v>
      </c>
      <c r="D613" t="s">
        <v>443</v>
      </c>
      <c r="E613" t="s">
        <v>919</v>
      </c>
      <c r="F613" t="s">
        <v>57</v>
      </c>
      <c r="G613">
        <v>603.17100000000005</v>
      </c>
      <c r="H613">
        <v>42.3245</v>
      </c>
      <c r="I613">
        <v>-88.452389033800003</v>
      </c>
      <c r="J613">
        <v>17111</v>
      </c>
    </row>
    <row r="614" spans="1:10" x14ac:dyDescent="0.25">
      <c r="A614" t="str">
        <f t="shared" si="9"/>
        <v>ILMcLean</v>
      </c>
      <c r="B614" t="s">
        <v>894</v>
      </c>
      <c r="C614" t="s">
        <v>2362</v>
      </c>
      <c r="D614" t="s">
        <v>402</v>
      </c>
      <c r="E614" t="s">
        <v>920</v>
      </c>
      <c r="F614" t="s">
        <v>57</v>
      </c>
      <c r="G614">
        <v>1183.3779999999999</v>
      </c>
      <c r="H614">
        <v>40.490900000000003</v>
      </c>
      <c r="I614">
        <v>-88.8473351377</v>
      </c>
      <c r="J614">
        <v>17113</v>
      </c>
    </row>
    <row r="615" spans="1:10" x14ac:dyDescent="0.25">
      <c r="A615" t="str">
        <f t="shared" si="9"/>
        <v>ILMacon</v>
      </c>
      <c r="B615" t="s">
        <v>894</v>
      </c>
      <c r="C615" t="s">
        <v>2362</v>
      </c>
      <c r="D615" t="s">
        <v>404</v>
      </c>
      <c r="E615" t="s">
        <v>389</v>
      </c>
      <c r="F615" t="s">
        <v>57</v>
      </c>
      <c r="G615">
        <v>580.68899999999906</v>
      </c>
      <c r="H615">
        <v>39.86</v>
      </c>
      <c r="I615">
        <v>-88.961611228500004</v>
      </c>
      <c r="J615">
        <v>17115</v>
      </c>
    </row>
    <row r="616" spans="1:10" x14ac:dyDescent="0.25">
      <c r="A616" t="str">
        <f t="shared" si="9"/>
        <v>ILHamilton</v>
      </c>
      <c r="B616" t="s">
        <v>894</v>
      </c>
      <c r="C616" t="s">
        <v>2362</v>
      </c>
      <c r="D616" t="s">
        <v>382</v>
      </c>
      <c r="E616" t="s">
        <v>658</v>
      </c>
      <c r="F616" t="s">
        <v>57</v>
      </c>
      <c r="G616">
        <v>434.66500000000002</v>
      </c>
      <c r="H616">
        <v>38.081600000000002</v>
      </c>
      <c r="I616">
        <v>-88.539104827100005</v>
      </c>
      <c r="J616">
        <v>17065</v>
      </c>
    </row>
    <row r="617" spans="1:10" x14ac:dyDescent="0.25">
      <c r="A617" t="str">
        <f t="shared" si="9"/>
        <v>ILHancock</v>
      </c>
      <c r="B617" t="s">
        <v>894</v>
      </c>
      <c r="C617" t="s">
        <v>2362</v>
      </c>
      <c r="D617" t="s">
        <v>341</v>
      </c>
      <c r="E617" t="s">
        <v>227</v>
      </c>
      <c r="F617" t="s">
        <v>57</v>
      </c>
      <c r="G617">
        <v>793.726</v>
      </c>
      <c r="H617">
        <v>40.403799999999997</v>
      </c>
      <c r="I617">
        <v>-91.164710949799996</v>
      </c>
      <c r="J617">
        <v>17067</v>
      </c>
    </row>
    <row r="618" spans="1:10" x14ac:dyDescent="0.25">
      <c r="A618" t="str">
        <f t="shared" si="9"/>
        <v>ILHardin</v>
      </c>
      <c r="B618" t="s">
        <v>894</v>
      </c>
      <c r="C618" t="s">
        <v>2362</v>
      </c>
      <c r="D618" t="s">
        <v>433</v>
      </c>
      <c r="E618" t="s">
        <v>921</v>
      </c>
      <c r="F618" t="s">
        <v>57</v>
      </c>
      <c r="G618">
        <v>177.527999999999</v>
      </c>
      <c r="H618">
        <v>37.5182</v>
      </c>
      <c r="I618">
        <v>-88.266695047499994</v>
      </c>
      <c r="J618">
        <v>17069</v>
      </c>
    </row>
    <row r="619" spans="1:10" x14ac:dyDescent="0.25">
      <c r="A619" t="str">
        <f t="shared" si="9"/>
        <v>ILHenderson</v>
      </c>
      <c r="B619" t="s">
        <v>894</v>
      </c>
      <c r="C619" t="s">
        <v>2362</v>
      </c>
      <c r="D619" t="s">
        <v>384</v>
      </c>
      <c r="E619" t="s">
        <v>922</v>
      </c>
      <c r="F619" t="s">
        <v>57</v>
      </c>
      <c r="G619">
        <v>378.87200000000001</v>
      </c>
      <c r="H619">
        <v>40.818100000000001</v>
      </c>
      <c r="I619">
        <v>-90.925097888799996</v>
      </c>
      <c r="J619">
        <v>17071</v>
      </c>
    </row>
    <row r="620" spans="1:10" x14ac:dyDescent="0.25">
      <c r="A620" t="str">
        <f t="shared" si="9"/>
        <v>ILHenry</v>
      </c>
      <c r="B620" t="s">
        <v>894</v>
      </c>
      <c r="C620" t="s">
        <v>2362</v>
      </c>
      <c r="D620" t="s">
        <v>385</v>
      </c>
      <c r="E620" t="s">
        <v>342</v>
      </c>
      <c r="F620" t="s">
        <v>57</v>
      </c>
      <c r="G620">
        <v>822.98500000000001</v>
      </c>
      <c r="H620">
        <v>41.353099999999998</v>
      </c>
      <c r="I620">
        <v>-90.131396346599999</v>
      </c>
      <c r="J620">
        <v>17073</v>
      </c>
    </row>
    <row r="621" spans="1:10" x14ac:dyDescent="0.25">
      <c r="A621" t="str">
        <f t="shared" si="9"/>
        <v>ILIroquois</v>
      </c>
      <c r="B621" t="s">
        <v>894</v>
      </c>
      <c r="C621" t="s">
        <v>2362</v>
      </c>
      <c r="D621" t="s">
        <v>343</v>
      </c>
      <c r="E621" t="s">
        <v>923</v>
      </c>
      <c r="F621" t="s">
        <v>57</v>
      </c>
      <c r="G621">
        <v>1117.316</v>
      </c>
      <c r="H621">
        <v>40.747199999999999</v>
      </c>
      <c r="I621">
        <v>-87.824345502300005</v>
      </c>
      <c r="J621">
        <v>17075</v>
      </c>
    </row>
    <row r="622" spans="1:10" x14ac:dyDescent="0.25">
      <c r="A622" t="str">
        <f t="shared" si="9"/>
        <v>ILJackson</v>
      </c>
      <c r="B622" t="s">
        <v>894</v>
      </c>
      <c r="C622" t="s">
        <v>2362</v>
      </c>
      <c r="D622" t="s">
        <v>345</v>
      </c>
      <c r="E622" t="s">
        <v>232</v>
      </c>
      <c r="F622" t="s">
        <v>57</v>
      </c>
      <c r="G622">
        <v>584.08100000000002</v>
      </c>
      <c r="H622">
        <v>37.7851</v>
      </c>
      <c r="I622">
        <v>-89.382127303399997</v>
      </c>
      <c r="J622">
        <v>17077</v>
      </c>
    </row>
    <row r="623" spans="1:10" x14ac:dyDescent="0.25">
      <c r="A623" t="str">
        <f t="shared" si="9"/>
        <v>ILJefferson</v>
      </c>
      <c r="B623" t="s">
        <v>894</v>
      </c>
      <c r="C623" t="s">
        <v>2362</v>
      </c>
      <c r="D623" t="s">
        <v>435</v>
      </c>
      <c r="E623" t="s">
        <v>210</v>
      </c>
      <c r="F623" t="s">
        <v>57</v>
      </c>
      <c r="G623">
        <v>571.16899999999896</v>
      </c>
      <c r="H623">
        <v>38.3005</v>
      </c>
      <c r="I623">
        <v>-88.924003621400004</v>
      </c>
      <c r="J623">
        <v>17081</v>
      </c>
    </row>
    <row r="624" spans="1:10" x14ac:dyDescent="0.25">
      <c r="A624" t="str">
        <f t="shared" si="9"/>
        <v>ILJersey</v>
      </c>
      <c r="B624" t="s">
        <v>894</v>
      </c>
      <c r="C624" t="s">
        <v>2362</v>
      </c>
      <c r="D624" t="s">
        <v>436</v>
      </c>
      <c r="E624" t="s">
        <v>924</v>
      </c>
      <c r="F624" t="s">
        <v>57</v>
      </c>
      <c r="G624">
        <v>369.27100000000002</v>
      </c>
      <c r="H624">
        <v>39.085700000000003</v>
      </c>
      <c r="I624">
        <v>-90.356675987599999</v>
      </c>
      <c r="J624">
        <v>17083</v>
      </c>
    </row>
    <row r="625" spans="1:10" x14ac:dyDescent="0.25">
      <c r="A625" t="str">
        <f t="shared" si="9"/>
        <v>ILJo Daviess</v>
      </c>
      <c r="B625" t="s">
        <v>894</v>
      </c>
      <c r="C625" t="s">
        <v>2362</v>
      </c>
      <c r="D625" t="s">
        <v>386</v>
      </c>
      <c r="E625" t="s">
        <v>925</v>
      </c>
      <c r="F625" t="s">
        <v>57</v>
      </c>
      <c r="G625">
        <v>601.08699999999897</v>
      </c>
      <c r="H625">
        <v>42.365699999999997</v>
      </c>
      <c r="I625">
        <v>-90.2124106216</v>
      </c>
      <c r="J625">
        <v>17085</v>
      </c>
    </row>
    <row r="626" spans="1:10" x14ac:dyDescent="0.25">
      <c r="A626" t="str">
        <f t="shared" si="9"/>
        <v>ILJohnson</v>
      </c>
      <c r="B626" t="s">
        <v>894</v>
      </c>
      <c r="C626" t="s">
        <v>2362</v>
      </c>
      <c r="D626" t="s">
        <v>388</v>
      </c>
      <c r="E626" t="s">
        <v>468</v>
      </c>
      <c r="F626" t="s">
        <v>57</v>
      </c>
      <c r="G626">
        <v>343.91500000000002</v>
      </c>
      <c r="H626">
        <v>37.459600000000002</v>
      </c>
      <c r="I626">
        <v>-88.880915231299994</v>
      </c>
      <c r="J626">
        <v>17087</v>
      </c>
    </row>
    <row r="627" spans="1:10" x14ac:dyDescent="0.25">
      <c r="A627" t="str">
        <f t="shared" si="9"/>
        <v>ILKane</v>
      </c>
      <c r="B627" t="s">
        <v>894</v>
      </c>
      <c r="C627" t="s">
        <v>2362</v>
      </c>
      <c r="D627" t="s">
        <v>390</v>
      </c>
      <c r="E627" t="s">
        <v>926</v>
      </c>
      <c r="F627" t="s">
        <v>57</v>
      </c>
      <c r="G627">
        <v>520.05799999999897</v>
      </c>
      <c r="H627">
        <v>41.938899999999997</v>
      </c>
      <c r="I627">
        <v>-88.428651627400001</v>
      </c>
      <c r="J627">
        <v>17089</v>
      </c>
    </row>
    <row r="628" spans="1:10" x14ac:dyDescent="0.25">
      <c r="A628" t="str">
        <f t="shared" si="9"/>
        <v>ILKankakee</v>
      </c>
      <c r="B628" t="s">
        <v>894</v>
      </c>
      <c r="C628" t="s">
        <v>2362</v>
      </c>
      <c r="D628" t="s">
        <v>392</v>
      </c>
      <c r="E628" t="s">
        <v>927</v>
      </c>
      <c r="F628" t="s">
        <v>57</v>
      </c>
      <c r="G628">
        <v>676.55600000000004</v>
      </c>
      <c r="H628">
        <v>41.137700000000002</v>
      </c>
      <c r="I628">
        <v>-87.861832390199993</v>
      </c>
      <c r="J628">
        <v>17091</v>
      </c>
    </row>
    <row r="629" spans="1:10" x14ac:dyDescent="0.25">
      <c r="A629" t="str">
        <f t="shared" si="9"/>
        <v>ILKendall</v>
      </c>
      <c r="B629" t="s">
        <v>894</v>
      </c>
      <c r="C629" t="s">
        <v>2362</v>
      </c>
      <c r="D629" t="s">
        <v>438</v>
      </c>
      <c r="E629" t="s">
        <v>928</v>
      </c>
      <c r="F629" t="s">
        <v>57</v>
      </c>
      <c r="G629">
        <v>320.33499999999901</v>
      </c>
      <c r="H629">
        <v>41.590600000000002</v>
      </c>
      <c r="I629">
        <v>-88.428848814199995</v>
      </c>
      <c r="J629">
        <v>17093</v>
      </c>
    </row>
    <row r="630" spans="1:10" x14ac:dyDescent="0.25">
      <c r="A630" t="str">
        <f t="shared" si="9"/>
        <v>ILKnox</v>
      </c>
      <c r="B630" t="s">
        <v>894</v>
      </c>
      <c r="C630" t="s">
        <v>2362</v>
      </c>
      <c r="D630" t="s">
        <v>394</v>
      </c>
      <c r="E630" t="s">
        <v>929</v>
      </c>
      <c r="F630" t="s">
        <v>57</v>
      </c>
      <c r="G630">
        <v>716.39499999999896</v>
      </c>
      <c r="H630">
        <v>40.931800000000003</v>
      </c>
      <c r="I630">
        <v>-90.213270571899997</v>
      </c>
      <c r="J630">
        <v>17095</v>
      </c>
    </row>
    <row r="631" spans="1:10" x14ac:dyDescent="0.25">
      <c r="A631" t="str">
        <f t="shared" si="9"/>
        <v>ILLaSalle</v>
      </c>
      <c r="B631" t="s">
        <v>894</v>
      </c>
      <c r="C631" t="s">
        <v>2362</v>
      </c>
      <c r="D631" t="s">
        <v>397</v>
      </c>
      <c r="E631" t="s">
        <v>930</v>
      </c>
      <c r="F631" t="s">
        <v>57</v>
      </c>
      <c r="G631">
        <v>1135.124</v>
      </c>
      <c r="H631">
        <v>41.344000000000001</v>
      </c>
      <c r="I631">
        <v>-88.885957796200003</v>
      </c>
      <c r="J631">
        <v>17099</v>
      </c>
    </row>
    <row r="632" spans="1:10" x14ac:dyDescent="0.25">
      <c r="A632" t="str">
        <f t="shared" si="9"/>
        <v>ILSt. Clair</v>
      </c>
      <c r="B632" t="s">
        <v>894</v>
      </c>
      <c r="C632" t="s">
        <v>2362</v>
      </c>
      <c r="D632" t="s">
        <v>695</v>
      </c>
      <c r="E632" t="s">
        <v>405</v>
      </c>
      <c r="F632" t="s">
        <v>57</v>
      </c>
      <c r="G632">
        <v>657.75900000000001</v>
      </c>
      <c r="H632">
        <v>38.470300000000002</v>
      </c>
      <c r="I632">
        <v>-89.928398068800007</v>
      </c>
      <c r="J632">
        <v>17163</v>
      </c>
    </row>
    <row r="633" spans="1:10" x14ac:dyDescent="0.25">
      <c r="A633" t="str">
        <f t="shared" si="9"/>
        <v>ILSangamon</v>
      </c>
      <c r="B633" t="s">
        <v>894</v>
      </c>
      <c r="C633" t="s">
        <v>2362</v>
      </c>
      <c r="D633" t="s">
        <v>785</v>
      </c>
      <c r="E633" t="s">
        <v>931</v>
      </c>
      <c r="F633" t="s">
        <v>57</v>
      </c>
      <c r="G633">
        <v>868.30200000000002</v>
      </c>
      <c r="H633">
        <v>39.758200000000002</v>
      </c>
      <c r="I633">
        <v>-89.658887485999998</v>
      </c>
      <c r="J633">
        <v>17167</v>
      </c>
    </row>
    <row r="634" spans="1:10" x14ac:dyDescent="0.25">
      <c r="A634" t="str">
        <f t="shared" si="9"/>
        <v>ILSchuyler</v>
      </c>
      <c r="B634" t="s">
        <v>894</v>
      </c>
      <c r="C634" t="s">
        <v>2362</v>
      </c>
      <c r="D634" t="s">
        <v>786</v>
      </c>
      <c r="E634" t="s">
        <v>932</v>
      </c>
      <c r="F634" t="s">
        <v>57</v>
      </c>
      <c r="G634">
        <v>437.27300000000002</v>
      </c>
      <c r="H634">
        <v>40.158000000000001</v>
      </c>
      <c r="I634">
        <v>-90.615070875699999</v>
      </c>
      <c r="J634">
        <v>17169</v>
      </c>
    </row>
    <row r="635" spans="1:10" x14ac:dyDescent="0.25">
      <c r="A635" t="str">
        <f t="shared" si="9"/>
        <v>ILScott</v>
      </c>
      <c r="B635" t="s">
        <v>894</v>
      </c>
      <c r="C635" t="s">
        <v>2362</v>
      </c>
      <c r="D635" t="s">
        <v>696</v>
      </c>
      <c r="E635" t="s">
        <v>517</v>
      </c>
      <c r="F635" t="s">
        <v>57</v>
      </c>
      <c r="G635">
        <v>250.91300000000001</v>
      </c>
      <c r="H635">
        <v>39.644100000000002</v>
      </c>
      <c r="I635">
        <v>-90.474697967799997</v>
      </c>
      <c r="J635">
        <v>17171</v>
      </c>
    </row>
    <row r="636" spans="1:10" x14ac:dyDescent="0.25">
      <c r="A636" t="str">
        <f t="shared" si="9"/>
        <v>ILShelby</v>
      </c>
      <c r="B636" t="s">
        <v>894</v>
      </c>
      <c r="C636" t="s">
        <v>2362</v>
      </c>
      <c r="D636" t="s">
        <v>788</v>
      </c>
      <c r="E636" t="s">
        <v>407</v>
      </c>
      <c r="F636" t="s">
        <v>57</v>
      </c>
      <c r="G636">
        <v>758.52300000000002</v>
      </c>
      <c r="H636">
        <v>39.391100000000002</v>
      </c>
      <c r="I636">
        <v>-88.805557192600006</v>
      </c>
      <c r="J636">
        <v>17173</v>
      </c>
    </row>
    <row r="637" spans="1:10" x14ac:dyDescent="0.25">
      <c r="A637" t="str">
        <f t="shared" si="9"/>
        <v>ILMacoupin</v>
      </c>
      <c r="B637" t="s">
        <v>894</v>
      </c>
      <c r="C637" t="s">
        <v>2362</v>
      </c>
      <c r="D637" t="s">
        <v>406</v>
      </c>
      <c r="E637" t="s">
        <v>933</v>
      </c>
      <c r="F637" t="s">
        <v>57</v>
      </c>
      <c r="G637">
        <v>862.90599999999904</v>
      </c>
      <c r="H637">
        <v>39.261000000000003</v>
      </c>
      <c r="I637">
        <v>-89.924430437300003</v>
      </c>
      <c r="J637">
        <v>17117</v>
      </c>
    </row>
    <row r="638" spans="1:10" x14ac:dyDescent="0.25">
      <c r="A638" t="str">
        <f t="shared" si="9"/>
        <v>ILMadison</v>
      </c>
      <c r="B638" t="s">
        <v>894</v>
      </c>
      <c r="C638" t="s">
        <v>2362</v>
      </c>
      <c r="D638" t="s">
        <v>408</v>
      </c>
      <c r="E638" t="s">
        <v>391</v>
      </c>
      <c r="F638" t="s">
        <v>57</v>
      </c>
      <c r="G638">
        <v>715.58199999999897</v>
      </c>
      <c r="H638">
        <v>38.829900000000002</v>
      </c>
      <c r="I638">
        <v>-89.905143308600003</v>
      </c>
      <c r="J638">
        <v>17119</v>
      </c>
    </row>
    <row r="639" spans="1:10" x14ac:dyDescent="0.25">
      <c r="A639" t="str">
        <f t="shared" si="9"/>
        <v>ILMarion</v>
      </c>
      <c r="B639" t="s">
        <v>894</v>
      </c>
      <c r="C639" t="s">
        <v>2362</v>
      </c>
      <c r="D639" t="s">
        <v>410</v>
      </c>
      <c r="E639" t="s">
        <v>256</v>
      </c>
      <c r="F639" t="s">
        <v>57</v>
      </c>
      <c r="G639">
        <v>572.36300000000006</v>
      </c>
      <c r="H639">
        <v>38.6496</v>
      </c>
      <c r="I639">
        <v>-88.918979343199993</v>
      </c>
      <c r="J639">
        <v>17121</v>
      </c>
    </row>
    <row r="640" spans="1:10" x14ac:dyDescent="0.25">
      <c r="A640" t="str">
        <f t="shared" si="9"/>
        <v>ILMassac</v>
      </c>
      <c r="B640" t="s">
        <v>894</v>
      </c>
      <c r="C640" t="s">
        <v>2362</v>
      </c>
      <c r="D640" t="s">
        <v>427</v>
      </c>
      <c r="E640" t="s">
        <v>934</v>
      </c>
      <c r="F640" t="s">
        <v>57</v>
      </c>
      <c r="G640">
        <v>237.21799999999899</v>
      </c>
      <c r="H640">
        <v>37.218899999999998</v>
      </c>
      <c r="I640">
        <v>-88.707723815500003</v>
      </c>
      <c r="J640">
        <v>17127</v>
      </c>
    </row>
    <row r="641" spans="1:10" x14ac:dyDescent="0.25">
      <c r="A641" t="str">
        <f t="shared" si="9"/>
        <v>ILMercer</v>
      </c>
      <c r="B641" t="s">
        <v>894</v>
      </c>
      <c r="C641" t="s">
        <v>2362</v>
      </c>
      <c r="D641" t="s">
        <v>413</v>
      </c>
      <c r="E641" t="s">
        <v>935</v>
      </c>
      <c r="F641" t="s">
        <v>57</v>
      </c>
      <c r="G641">
        <v>561.202</v>
      </c>
      <c r="H641">
        <v>41.205300000000001</v>
      </c>
      <c r="I641">
        <v>-90.741438463199998</v>
      </c>
      <c r="J641">
        <v>17131</v>
      </c>
    </row>
    <row r="642" spans="1:10" x14ac:dyDescent="0.25">
      <c r="A642" t="str">
        <f t="shared" si="9"/>
        <v>ILMonroe</v>
      </c>
      <c r="B642" t="s">
        <v>894</v>
      </c>
      <c r="C642" t="s">
        <v>2362</v>
      </c>
      <c r="D642" t="s">
        <v>429</v>
      </c>
      <c r="E642" t="s">
        <v>203</v>
      </c>
      <c r="F642" t="s">
        <v>57</v>
      </c>
      <c r="G642">
        <v>385.01100000000002</v>
      </c>
      <c r="H642">
        <v>38.278500000000001</v>
      </c>
      <c r="I642">
        <v>-90.1773677945</v>
      </c>
      <c r="J642">
        <v>17133</v>
      </c>
    </row>
    <row r="643" spans="1:10" x14ac:dyDescent="0.25">
      <c r="A643" t="str">
        <f t="shared" ref="A643:A706" si="10">C643&amp;E643</f>
        <v>ILMontgomery</v>
      </c>
      <c r="B643" t="s">
        <v>894</v>
      </c>
      <c r="C643" t="s">
        <v>2362</v>
      </c>
      <c r="D643" t="s">
        <v>519</v>
      </c>
      <c r="E643" t="s">
        <v>432</v>
      </c>
      <c r="F643" t="s">
        <v>57</v>
      </c>
      <c r="G643">
        <v>703.68700000000001</v>
      </c>
      <c r="H643">
        <v>39.231000000000002</v>
      </c>
      <c r="I643">
        <v>-89.478877703899997</v>
      </c>
      <c r="J643">
        <v>17135</v>
      </c>
    </row>
    <row r="644" spans="1:10" x14ac:dyDescent="0.25">
      <c r="A644" t="str">
        <f t="shared" si="10"/>
        <v>ILMorgan</v>
      </c>
      <c r="B644" t="s">
        <v>894</v>
      </c>
      <c r="C644" t="s">
        <v>2362</v>
      </c>
      <c r="D644" t="s">
        <v>521</v>
      </c>
      <c r="E644" t="s">
        <v>440</v>
      </c>
      <c r="F644" t="s">
        <v>57</v>
      </c>
      <c r="G644">
        <v>568.79100000000005</v>
      </c>
      <c r="H644">
        <v>39.715600000000002</v>
      </c>
      <c r="I644">
        <v>-90.201475545400001</v>
      </c>
      <c r="J644">
        <v>17137</v>
      </c>
    </row>
    <row r="645" spans="1:10" x14ac:dyDescent="0.25">
      <c r="A645" t="str">
        <f t="shared" si="10"/>
        <v>ILMoultrie</v>
      </c>
      <c r="B645" t="s">
        <v>894</v>
      </c>
      <c r="C645" t="s">
        <v>2362</v>
      </c>
      <c r="D645" t="s">
        <v>493</v>
      </c>
      <c r="E645" t="s">
        <v>936</v>
      </c>
      <c r="F645" t="s">
        <v>57</v>
      </c>
      <c r="G645">
        <v>335.94299999999902</v>
      </c>
      <c r="H645">
        <v>39.641399999999997</v>
      </c>
      <c r="I645">
        <v>-88.619282870800006</v>
      </c>
      <c r="J645">
        <v>17139</v>
      </c>
    </row>
    <row r="646" spans="1:10" x14ac:dyDescent="0.25">
      <c r="A646" t="str">
        <f t="shared" si="10"/>
        <v>ILOgle</v>
      </c>
      <c r="B646" t="s">
        <v>894</v>
      </c>
      <c r="C646" t="s">
        <v>2362</v>
      </c>
      <c r="D646" t="s">
        <v>523</v>
      </c>
      <c r="E646" t="s">
        <v>937</v>
      </c>
      <c r="F646" t="s">
        <v>57</v>
      </c>
      <c r="G646">
        <v>758.57399999999905</v>
      </c>
      <c r="H646">
        <v>42.0426</v>
      </c>
      <c r="I646">
        <v>-89.320665574100005</v>
      </c>
      <c r="J646">
        <v>17141</v>
      </c>
    </row>
    <row r="647" spans="1:10" x14ac:dyDescent="0.25">
      <c r="A647" t="str">
        <f t="shared" si="10"/>
        <v>ILPeoria</v>
      </c>
      <c r="B647" t="s">
        <v>894</v>
      </c>
      <c r="C647" t="s">
        <v>2362</v>
      </c>
      <c r="D647" t="s">
        <v>506</v>
      </c>
      <c r="E647" t="s">
        <v>938</v>
      </c>
      <c r="F647" t="s">
        <v>57</v>
      </c>
      <c r="G647">
        <v>619.20899999999904</v>
      </c>
      <c r="H647">
        <v>40.7881</v>
      </c>
      <c r="I647">
        <v>-89.759988164000006</v>
      </c>
      <c r="J647">
        <v>17143</v>
      </c>
    </row>
    <row r="648" spans="1:10" x14ac:dyDescent="0.25">
      <c r="A648" t="str">
        <f t="shared" si="10"/>
        <v>ILPerry</v>
      </c>
      <c r="B648" t="s">
        <v>894</v>
      </c>
      <c r="C648" t="s">
        <v>2362</v>
      </c>
      <c r="D648" t="s">
        <v>495</v>
      </c>
      <c r="E648" t="s">
        <v>442</v>
      </c>
      <c r="F648" t="s">
        <v>57</v>
      </c>
      <c r="G648">
        <v>441.76100000000002</v>
      </c>
      <c r="H648">
        <v>38.083799999999997</v>
      </c>
      <c r="I648">
        <v>-89.367011141399999</v>
      </c>
      <c r="J648">
        <v>17145</v>
      </c>
    </row>
    <row r="649" spans="1:10" x14ac:dyDescent="0.25">
      <c r="A649" t="str">
        <f t="shared" si="10"/>
        <v>ILPike</v>
      </c>
      <c r="B649" t="s">
        <v>894</v>
      </c>
      <c r="C649" t="s">
        <v>2362</v>
      </c>
      <c r="D649" t="s">
        <v>507</v>
      </c>
      <c r="E649" t="s">
        <v>401</v>
      </c>
      <c r="F649" t="s">
        <v>57</v>
      </c>
      <c r="G649">
        <v>831.38099999999895</v>
      </c>
      <c r="H649">
        <v>39.622500000000002</v>
      </c>
      <c r="I649">
        <v>-90.886279269200003</v>
      </c>
      <c r="J649">
        <v>17149</v>
      </c>
    </row>
    <row r="650" spans="1:10" x14ac:dyDescent="0.25">
      <c r="A650" t="str">
        <f t="shared" si="10"/>
        <v>ILPope</v>
      </c>
      <c r="B650" t="s">
        <v>894</v>
      </c>
      <c r="C650" t="s">
        <v>2362</v>
      </c>
      <c r="D650" t="s">
        <v>694</v>
      </c>
      <c r="E650" t="s">
        <v>513</v>
      </c>
      <c r="F650" t="s">
        <v>57</v>
      </c>
      <c r="G650">
        <v>368.76999999999902</v>
      </c>
      <c r="H650">
        <v>37.412700000000001</v>
      </c>
      <c r="I650">
        <v>-88.561541188800007</v>
      </c>
      <c r="J650">
        <v>17151</v>
      </c>
    </row>
    <row r="651" spans="1:10" x14ac:dyDescent="0.25">
      <c r="A651" t="str">
        <f t="shared" si="10"/>
        <v>ILPutnam</v>
      </c>
      <c r="B651" t="s">
        <v>894</v>
      </c>
      <c r="C651" t="s">
        <v>2362</v>
      </c>
      <c r="D651" t="s">
        <v>777</v>
      </c>
      <c r="E651" t="s">
        <v>643</v>
      </c>
      <c r="F651" t="s">
        <v>57</v>
      </c>
      <c r="G651">
        <v>160.161</v>
      </c>
      <c r="H651">
        <v>41.204500000000003</v>
      </c>
      <c r="I651">
        <v>-89.285839543600005</v>
      </c>
      <c r="J651">
        <v>17155</v>
      </c>
    </row>
    <row r="652" spans="1:10" x14ac:dyDescent="0.25">
      <c r="A652" t="str">
        <f t="shared" si="10"/>
        <v>ILRandolph</v>
      </c>
      <c r="B652" t="s">
        <v>894</v>
      </c>
      <c r="C652" t="s">
        <v>2362</v>
      </c>
      <c r="D652" t="s">
        <v>779</v>
      </c>
      <c r="E652" t="s">
        <v>444</v>
      </c>
      <c r="F652" t="s">
        <v>57</v>
      </c>
      <c r="G652">
        <v>575.5</v>
      </c>
      <c r="H652">
        <v>38.052100000000003</v>
      </c>
      <c r="I652">
        <v>-89.825323438699996</v>
      </c>
      <c r="J652">
        <v>17157</v>
      </c>
    </row>
    <row r="653" spans="1:10" x14ac:dyDescent="0.25">
      <c r="A653" t="str">
        <f t="shared" si="10"/>
        <v>ILRichland</v>
      </c>
      <c r="B653" t="s">
        <v>894</v>
      </c>
      <c r="C653" t="s">
        <v>2362</v>
      </c>
      <c r="D653" t="s">
        <v>780</v>
      </c>
      <c r="E653" t="s">
        <v>939</v>
      </c>
      <c r="F653" t="s">
        <v>57</v>
      </c>
      <c r="G653">
        <v>359.99</v>
      </c>
      <c r="H653">
        <v>38.712299999999999</v>
      </c>
      <c r="I653">
        <v>-88.085087484100001</v>
      </c>
      <c r="J653">
        <v>17159</v>
      </c>
    </row>
    <row r="654" spans="1:10" x14ac:dyDescent="0.25">
      <c r="A654" t="str">
        <f t="shared" si="10"/>
        <v>ILStark</v>
      </c>
      <c r="B654" t="s">
        <v>894</v>
      </c>
      <c r="C654" t="s">
        <v>2362</v>
      </c>
      <c r="D654" t="s">
        <v>790</v>
      </c>
      <c r="E654" t="s">
        <v>940</v>
      </c>
      <c r="F654" t="s">
        <v>57</v>
      </c>
      <c r="G654">
        <v>288.07900000000001</v>
      </c>
      <c r="H654">
        <v>41.093299999999999</v>
      </c>
      <c r="I654">
        <v>-89.797513202900006</v>
      </c>
      <c r="J654">
        <v>17175</v>
      </c>
    </row>
    <row r="655" spans="1:10" x14ac:dyDescent="0.25">
      <c r="A655" t="str">
        <f t="shared" si="10"/>
        <v>ILStephenson</v>
      </c>
      <c r="B655" t="s">
        <v>894</v>
      </c>
      <c r="C655" t="s">
        <v>2362</v>
      </c>
      <c r="D655" t="s">
        <v>792</v>
      </c>
      <c r="E655" t="s">
        <v>941</v>
      </c>
      <c r="F655" t="s">
        <v>57</v>
      </c>
      <c r="G655">
        <v>564.52300000000002</v>
      </c>
      <c r="H655">
        <v>42.351700000000001</v>
      </c>
      <c r="I655">
        <v>-89.662350294399999</v>
      </c>
      <c r="J655">
        <v>17177</v>
      </c>
    </row>
    <row r="656" spans="1:10" x14ac:dyDescent="0.25">
      <c r="A656" t="str">
        <f t="shared" si="10"/>
        <v>ILTazewell</v>
      </c>
      <c r="B656" t="s">
        <v>894</v>
      </c>
      <c r="C656" t="s">
        <v>2362</v>
      </c>
      <c r="D656" t="s">
        <v>697</v>
      </c>
      <c r="E656" t="s">
        <v>942</v>
      </c>
      <c r="F656" t="s">
        <v>57</v>
      </c>
      <c r="G656">
        <v>648.97400000000005</v>
      </c>
      <c r="H656">
        <v>40.5075</v>
      </c>
      <c r="I656">
        <v>-89.513423265900002</v>
      </c>
      <c r="J656">
        <v>17179</v>
      </c>
    </row>
    <row r="657" spans="1:10" x14ac:dyDescent="0.25">
      <c r="A657" t="str">
        <f t="shared" si="10"/>
        <v>ILVermilion</v>
      </c>
      <c r="B657" t="s">
        <v>894</v>
      </c>
      <c r="C657" t="s">
        <v>2362</v>
      </c>
      <c r="D657" t="s">
        <v>698</v>
      </c>
      <c r="E657" t="s">
        <v>943</v>
      </c>
      <c r="F657" t="s">
        <v>57</v>
      </c>
      <c r="G657">
        <v>898.36800000000005</v>
      </c>
      <c r="H657">
        <v>40.183399999999999</v>
      </c>
      <c r="I657">
        <v>-87.732844393400001</v>
      </c>
      <c r="J657">
        <v>17183</v>
      </c>
    </row>
    <row r="658" spans="1:10" x14ac:dyDescent="0.25">
      <c r="A658" t="str">
        <f t="shared" si="10"/>
        <v>ILWarren</v>
      </c>
      <c r="B658" t="s">
        <v>894</v>
      </c>
      <c r="C658" t="s">
        <v>2362</v>
      </c>
      <c r="D658" t="s">
        <v>797</v>
      </c>
      <c r="E658" t="s">
        <v>734</v>
      </c>
      <c r="F658" t="s">
        <v>57</v>
      </c>
      <c r="G658">
        <v>542.40499999999895</v>
      </c>
      <c r="H658">
        <v>40.848799999999997</v>
      </c>
      <c r="I658">
        <v>-90.614997161399998</v>
      </c>
      <c r="J658">
        <v>17187</v>
      </c>
    </row>
    <row r="659" spans="1:10" x14ac:dyDescent="0.25">
      <c r="A659" t="str">
        <f t="shared" si="10"/>
        <v>ILWayne</v>
      </c>
      <c r="B659" t="s">
        <v>894</v>
      </c>
      <c r="C659" t="s">
        <v>2362</v>
      </c>
      <c r="D659" t="s">
        <v>703</v>
      </c>
      <c r="E659" t="s">
        <v>737</v>
      </c>
      <c r="F659" t="s">
        <v>57</v>
      </c>
      <c r="G659">
        <v>713.81399999999906</v>
      </c>
      <c r="H659">
        <v>38.429600000000001</v>
      </c>
      <c r="I659">
        <v>-88.425621923700007</v>
      </c>
      <c r="J659">
        <v>17191</v>
      </c>
    </row>
    <row r="660" spans="1:10" x14ac:dyDescent="0.25">
      <c r="A660" t="str">
        <f t="shared" si="10"/>
        <v>ILWhite</v>
      </c>
      <c r="B660" t="s">
        <v>894</v>
      </c>
      <c r="C660" t="s">
        <v>2362</v>
      </c>
      <c r="D660" t="s">
        <v>799</v>
      </c>
      <c r="E660" t="s">
        <v>496</v>
      </c>
      <c r="F660" t="s">
        <v>57</v>
      </c>
      <c r="G660">
        <v>494.76600000000002</v>
      </c>
      <c r="H660">
        <v>38.086799999999997</v>
      </c>
      <c r="I660">
        <v>-88.179714484800002</v>
      </c>
      <c r="J660">
        <v>17193</v>
      </c>
    </row>
    <row r="661" spans="1:10" x14ac:dyDescent="0.25">
      <c r="A661" t="str">
        <f t="shared" si="10"/>
        <v>ILWhiteside</v>
      </c>
      <c r="B661" t="s">
        <v>894</v>
      </c>
      <c r="C661" t="s">
        <v>2362</v>
      </c>
      <c r="D661" t="s">
        <v>704</v>
      </c>
      <c r="E661" t="s">
        <v>944</v>
      </c>
      <c r="F661" t="s">
        <v>57</v>
      </c>
      <c r="G661">
        <v>684.25</v>
      </c>
      <c r="H661">
        <v>41.756300000000003</v>
      </c>
      <c r="I661">
        <v>-89.914082667800002</v>
      </c>
      <c r="J661">
        <v>17195</v>
      </c>
    </row>
    <row r="662" spans="1:10" x14ac:dyDescent="0.25">
      <c r="A662" t="str">
        <f t="shared" si="10"/>
        <v>ILWilliamson</v>
      </c>
      <c r="B662" t="s">
        <v>894</v>
      </c>
      <c r="C662" t="s">
        <v>2362</v>
      </c>
      <c r="D662" t="s">
        <v>801</v>
      </c>
      <c r="E662" t="s">
        <v>945</v>
      </c>
      <c r="F662" t="s">
        <v>57</v>
      </c>
      <c r="G662">
        <v>420.149</v>
      </c>
      <c r="H662">
        <v>37.730200000000004</v>
      </c>
      <c r="I662">
        <v>-88.9299342682</v>
      </c>
      <c r="J662">
        <v>17199</v>
      </c>
    </row>
    <row r="663" spans="1:10" x14ac:dyDescent="0.25">
      <c r="A663" t="str">
        <f t="shared" si="10"/>
        <v>ILWinnebago</v>
      </c>
      <c r="B663" t="s">
        <v>894</v>
      </c>
      <c r="C663" t="s">
        <v>2362</v>
      </c>
      <c r="D663" t="s">
        <v>705</v>
      </c>
      <c r="E663" t="s">
        <v>946</v>
      </c>
      <c r="F663" t="s">
        <v>57</v>
      </c>
      <c r="G663">
        <v>513.36199999999894</v>
      </c>
      <c r="H663">
        <v>42.336300000000001</v>
      </c>
      <c r="I663">
        <v>-89.160847759899994</v>
      </c>
      <c r="J663">
        <v>17201</v>
      </c>
    </row>
    <row r="664" spans="1:10" x14ac:dyDescent="0.25">
      <c r="A664" t="str">
        <f t="shared" si="10"/>
        <v>ILWoodford</v>
      </c>
      <c r="B664" t="s">
        <v>894</v>
      </c>
      <c r="C664" t="s">
        <v>2362</v>
      </c>
      <c r="D664" t="s">
        <v>947</v>
      </c>
      <c r="E664" t="s">
        <v>948</v>
      </c>
      <c r="F664" t="s">
        <v>57</v>
      </c>
      <c r="G664">
        <v>527.79899999999895</v>
      </c>
      <c r="H664">
        <v>40.788200000000003</v>
      </c>
      <c r="I664">
        <v>-89.211149991400006</v>
      </c>
      <c r="J664">
        <v>17203</v>
      </c>
    </row>
    <row r="665" spans="1:10" x14ac:dyDescent="0.25">
      <c r="A665" t="str">
        <f t="shared" si="10"/>
        <v>INCrawford</v>
      </c>
      <c r="B665" t="s">
        <v>949</v>
      </c>
      <c r="C665" t="s">
        <v>2363</v>
      </c>
      <c r="D665" t="s">
        <v>362</v>
      </c>
      <c r="E665" t="s">
        <v>503</v>
      </c>
      <c r="F665" t="s">
        <v>57</v>
      </c>
      <c r="G665">
        <v>305.64299999999901</v>
      </c>
      <c r="H665">
        <v>38.292400000000001</v>
      </c>
      <c r="I665">
        <v>-86.451699805100006</v>
      </c>
      <c r="J665">
        <v>18025</v>
      </c>
    </row>
    <row r="666" spans="1:10" x14ac:dyDescent="0.25">
      <c r="A666" t="str">
        <f t="shared" si="10"/>
        <v>INDearborn</v>
      </c>
      <c r="B666" t="s">
        <v>949</v>
      </c>
      <c r="C666" t="s">
        <v>2363</v>
      </c>
      <c r="D666" t="s">
        <v>321</v>
      </c>
      <c r="E666" t="s">
        <v>950</v>
      </c>
      <c r="F666" t="s">
        <v>57</v>
      </c>
      <c r="G666">
        <v>305.03399999999903</v>
      </c>
      <c r="H666">
        <v>39.145200000000003</v>
      </c>
      <c r="I666">
        <v>-84.973326017800005</v>
      </c>
      <c r="J666">
        <v>18029</v>
      </c>
    </row>
    <row r="667" spans="1:10" x14ac:dyDescent="0.25">
      <c r="A667" t="str">
        <f t="shared" si="10"/>
        <v>INDecatur</v>
      </c>
      <c r="B667" t="s">
        <v>949</v>
      </c>
      <c r="C667" t="s">
        <v>2363</v>
      </c>
      <c r="D667" t="s">
        <v>323</v>
      </c>
      <c r="E667" t="s">
        <v>760</v>
      </c>
      <c r="F667" t="s">
        <v>57</v>
      </c>
      <c r="G667">
        <v>372.56799999999902</v>
      </c>
      <c r="H667">
        <v>39.307000000000002</v>
      </c>
      <c r="I667">
        <v>-85.501103833800002</v>
      </c>
      <c r="J667">
        <v>18031</v>
      </c>
    </row>
    <row r="668" spans="1:10" x14ac:dyDescent="0.25">
      <c r="A668" t="str">
        <f t="shared" si="10"/>
        <v>INDelaware</v>
      </c>
      <c r="B668" t="s">
        <v>949</v>
      </c>
      <c r="C668" t="s">
        <v>2363</v>
      </c>
      <c r="D668" t="s">
        <v>368</v>
      </c>
      <c r="E668" t="s">
        <v>246</v>
      </c>
      <c r="F668" t="s">
        <v>57</v>
      </c>
      <c r="G668">
        <v>392.12400000000002</v>
      </c>
      <c r="H668">
        <v>40.227499999999999</v>
      </c>
      <c r="I668">
        <v>-85.396903952000002</v>
      </c>
      <c r="J668">
        <v>18035</v>
      </c>
    </row>
    <row r="669" spans="1:10" x14ac:dyDescent="0.25">
      <c r="A669" t="str">
        <f t="shared" si="10"/>
        <v>INDubois</v>
      </c>
      <c r="B669" t="s">
        <v>949</v>
      </c>
      <c r="C669" t="s">
        <v>2363</v>
      </c>
      <c r="D669" t="s">
        <v>325</v>
      </c>
      <c r="E669" t="s">
        <v>951</v>
      </c>
      <c r="F669" t="s">
        <v>57</v>
      </c>
      <c r="G669">
        <v>427.26900000000001</v>
      </c>
      <c r="H669">
        <v>38.3643</v>
      </c>
      <c r="I669">
        <v>-86.879830964199996</v>
      </c>
      <c r="J669">
        <v>18037</v>
      </c>
    </row>
    <row r="670" spans="1:10" x14ac:dyDescent="0.25">
      <c r="A670" t="str">
        <f t="shared" si="10"/>
        <v>INElkhart</v>
      </c>
      <c r="B670" t="s">
        <v>949</v>
      </c>
      <c r="C670" t="s">
        <v>2363</v>
      </c>
      <c r="D670" t="s">
        <v>327</v>
      </c>
      <c r="E670" t="s">
        <v>952</v>
      </c>
      <c r="F670" t="s">
        <v>57</v>
      </c>
      <c r="G670">
        <v>463.17</v>
      </c>
      <c r="H670">
        <v>41.5974</v>
      </c>
      <c r="I670">
        <v>-85.858767206500005</v>
      </c>
      <c r="J670">
        <v>18039</v>
      </c>
    </row>
    <row r="671" spans="1:10" x14ac:dyDescent="0.25">
      <c r="A671" t="str">
        <f t="shared" si="10"/>
        <v>INFayette</v>
      </c>
      <c r="B671" t="s">
        <v>949</v>
      </c>
      <c r="C671" t="s">
        <v>2363</v>
      </c>
      <c r="D671" t="s">
        <v>329</v>
      </c>
      <c r="E671" t="s">
        <v>338</v>
      </c>
      <c r="F671" t="s">
        <v>57</v>
      </c>
      <c r="G671">
        <v>215.01400000000001</v>
      </c>
      <c r="H671">
        <v>39.64</v>
      </c>
      <c r="I671">
        <v>-85.178750108399996</v>
      </c>
      <c r="J671">
        <v>18041</v>
      </c>
    </row>
    <row r="672" spans="1:10" x14ac:dyDescent="0.25">
      <c r="A672" t="str">
        <f t="shared" si="10"/>
        <v>INFloyd</v>
      </c>
      <c r="B672" t="s">
        <v>949</v>
      </c>
      <c r="C672" t="s">
        <v>2363</v>
      </c>
      <c r="D672" t="s">
        <v>370</v>
      </c>
      <c r="E672" t="s">
        <v>768</v>
      </c>
      <c r="F672" t="s">
        <v>57</v>
      </c>
      <c r="G672">
        <v>147.935</v>
      </c>
      <c r="H672">
        <v>38.319000000000003</v>
      </c>
      <c r="I672">
        <v>-85.906961933199995</v>
      </c>
      <c r="J672">
        <v>18043</v>
      </c>
    </row>
    <row r="673" spans="1:10" x14ac:dyDescent="0.25">
      <c r="A673" t="str">
        <f t="shared" si="10"/>
        <v>INFountain</v>
      </c>
      <c r="B673" t="s">
        <v>949</v>
      </c>
      <c r="C673" t="s">
        <v>2363</v>
      </c>
      <c r="D673" t="s">
        <v>331</v>
      </c>
      <c r="E673" t="s">
        <v>953</v>
      </c>
      <c r="F673" t="s">
        <v>57</v>
      </c>
      <c r="G673">
        <v>395.65600000000001</v>
      </c>
      <c r="H673">
        <v>40.120899999999999</v>
      </c>
      <c r="I673">
        <v>-87.241988331100004</v>
      </c>
      <c r="J673">
        <v>18045</v>
      </c>
    </row>
    <row r="674" spans="1:10" x14ac:dyDescent="0.25">
      <c r="A674" t="str">
        <f t="shared" si="10"/>
        <v>INFranklin</v>
      </c>
      <c r="B674" t="s">
        <v>949</v>
      </c>
      <c r="C674" t="s">
        <v>2363</v>
      </c>
      <c r="D674" t="s">
        <v>372</v>
      </c>
      <c r="E674" t="s">
        <v>379</v>
      </c>
      <c r="F674" t="s">
        <v>57</v>
      </c>
      <c r="G674">
        <v>384.43</v>
      </c>
      <c r="H674">
        <v>39.4148</v>
      </c>
      <c r="I674">
        <v>-85.060220814999994</v>
      </c>
      <c r="J674">
        <v>18047</v>
      </c>
    </row>
    <row r="675" spans="1:10" x14ac:dyDescent="0.25">
      <c r="A675" t="str">
        <f t="shared" si="10"/>
        <v>INGrant</v>
      </c>
      <c r="B675" t="s">
        <v>949</v>
      </c>
      <c r="C675" t="s">
        <v>2363</v>
      </c>
      <c r="D675" t="s">
        <v>335</v>
      </c>
      <c r="E675" t="s">
        <v>465</v>
      </c>
      <c r="F675" t="s">
        <v>57</v>
      </c>
      <c r="G675">
        <v>414.07400000000001</v>
      </c>
      <c r="H675">
        <v>40.515799999999999</v>
      </c>
      <c r="I675">
        <v>-85.654712696399997</v>
      </c>
      <c r="J675">
        <v>18053</v>
      </c>
    </row>
    <row r="676" spans="1:10" x14ac:dyDescent="0.25">
      <c r="A676" t="str">
        <f t="shared" si="10"/>
        <v>INGreene</v>
      </c>
      <c r="B676" t="s">
        <v>949</v>
      </c>
      <c r="C676" t="s">
        <v>2363</v>
      </c>
      <c r="D676" t="s">
        <v>376</v>
      </c>
      <c r="E676" t="s">
        <v>381</v>
      </c>
      <c r="F676" t="s">
        <v>57</v>
      </c>
      <c r="G676">
        <v>542.495</v>
      </c>
      <c r="H676">
        <v>39.036299999999997</v>
      </c>
      <c r="I676">
        <v>-86.962054898800005</v>
      </c>
      <c r="J676">
        <v>18055</v>
      </c>
    </row>
    <row r="677" spans="1:10" x14ac:dyDescent="0.25">
      <c r="A677" t="str">
        <f t="shared" si="10"/>
        <v>INHamilton</v>
      </c>
      <c r="B677" t="s">
        <v>949</v>
      </c>
      <c r="C677" t="s">
        <v>2363</v>
      </c>
      <c r="D677" t="s">
        <v>337</v>
      </c>
      <c r="E677" t="s">
        <v>658</v>
      </c>
      <c r="F677" t="s">
        <v>57</v>
      </c>
      <c r="G677">
        <v>394.267</v>
      </c>
      <c r="H677">
        <v>40.072499999999998</v>
      </c>
      <c r="I677">
        <v>-86.052026890600004</v>
      </c>
      <c r="J677">
        <v>18057</v>
      </c>
    </row>
    <row r="678" spans="1:10" x14ac:dyDescent="0.25">
      <c r="A678" t="str">
        <f t="shared" si="10"/>
        <v>INHancock</v>
      </c>
      <c r="B678" t="s">
        <v>949</v>
      </c>
      <c r="C678" t="s">
        <v>2363</v>
      </c>
      <c r="D678" t="s">
        <v>378</v>
      </c>
      <c r="E678" t="s">
        <v>227</v>
      </c>
      <c r="F678" t="s">
        <v>57</v>
      </c>
      <c r="G678">
        <v>306.01600000000002</v>
      </c>
      <c r="H678">
        <v>39.823599999999999</v>
      </c>
      <c r="I678">
        <v>-85.773241306599999</v>
      </c>
      <c r="J678">
        <v>18059</v>
      </c>
    </row>
    <row r="679" spans="1:10" x14ac:dyDescent="0.25">
      <c r="A679" t="str">
        <f t="shared" si="10"/>
        <v>INHendricks</v>
      </c>
      <c r="B679" t="s">
        <v>949</v>
      </c>
      <c r="C679" t="s">
        <v>2363</v>
      </c>
      <c r="D679" t="s">
        <v>380</v>
      </c>
      <c r="E679" t="s">
        <v>954</v>
      </c>
      <c r="F679" t="s">
        <v>57</v>
      </c>
      <c r="G679">
        <v>406.911</v>
      </c>
      <c r="H679">
        <v>39.769500000000001</v>
      </c>
      <c r="I679">
        <v>-86.509971421399996</v>
      </c>
      <c r="J679">
        <v>18063</v>
      </c>
    </row>
    <row r="680" spans="1:10" x14ac:dyDescent="0.25">
      <c r="A680" t="str">
        <f t="shared" si="10"/>
        <v>INHenry</v>
      </c>
      <c r="B680" t="s">
        <v>949</v>
      </c>
      <c r="C680" t="s">
        <v>2363</v>
      </c>
      <c r="D680" t="s">
        <v>382</v>
      </c>
      <c r="E680" t="s">
        <v>342</v>
      </c>
      <c r="F680" t="s">
        <v>57</v>
      </c>
      <c r="G680">
        <v>391.87599999999901</v>
      </c>
      <c r="H680">
        <v>39.931100000000001</v>
      </c>
      <c r="I680">
        <v>-85.396431653999997</v>
      </c>
      <c r="J680">
        <v>18065</v>
      </c>
    </row>
    <row r="681" spans="1:10" x14ac:dyDescent="0.25">
      <c r="A681" t="str">
        <f t="shared" si="10"/>
        <v>INHuntington</v>
      </c>
      <c r="B681" t="s">
        <v>949</v>
      </c>
      <c r="C681" t="s">
        <v>2363</v>
      </c>
      <c r="D681" t="s">
        <v>433</v>
      </c>
      <c r="E681" t="s">
        <v>955</v>
      </c>
      <c r="F681" t="s">
        <v>57</v>
      </c>
      <c r="G681">
        <v>382.65100000000001</v>
      </c>
      <c r="H681">
        <v>40.8292</v>
      </c>
      <c r="I681">
        <v>-85.488126470200001</v>
      </c>
      <c r="J681">
        <v>18069</v>
      </c>
    </row>
    <row r="682" spans="1:10" x14ac:dyDescent="0.25">
      <c r="A682" t="str">
        <f t="shared" si="10"/>
        <v>INJasper</v>
      </c>
      <c r="B682" t="s">
        <v>949</v>
      </c>
      <c r="C682" t="s">
        <v>2363</v>
      </c>
      <c r="D682" t="s">
        <v>385</v>
      </c>
      <c r="E682" t="s">
        <v>253</v>
      </c>
      <c r="F682" t="s">
        <v>57</v>
      </c>
      <c r="G682">
        <v>559.625</v>
      </c>
      <c r="H682">
        <v>41.023000000000003</v>
      </c>
      <c r="I682">
        <v>-87.1161054194</v>
      </c>
      <c r="J682">
        <v>18073</v>
      </c>
    </row>
    <row r="683" spans="1:10" x14ac:dyDescent="0.25">
      <c r="A683" t="str">
        <f t="shared" si="10"/>
        <v>INJay</v>
      </c>
      <c r="B683" t="s">
        <v>949</v>
      </c>
      <c r="C683" t="s">
        <v>2363</v>
      </c>
      <c r="D683" t="s">
        <v>343</v>
      </c>
      <c r="E683" t="s">
        <v>956</v>
      </c>
      <c r="F683" t="s">
        <v>57</v>
      </c>
      <c r="G683">
        <v>383.90499999999901</v>
      </c>
      <c r="H683">
        <v>40.438000000000002</v>
      </c>
      <c r="I683">
        <v>-85.005710339700002</v>
      </c>
      <c r="J683">
        <v>18075</v>
      </c>
    </row>
    <row r="684" spans="1:10" x14ac:dyDescent="0.25">
      <c r="A684" t="str">
        <f t="shared" si="10"/>
        <v>INJefferson</v>
      </c>
      <c r="B684" t="s">
        <v>949</v>
      </c>
      <c r="C684" t="s">
        <v>2363</v>
      </c>
      <c r="D684" t="s">
        <v>345</v>
      </c>
      <c r="E684" t="s">
        <v>210</v>
      </c>
      <c r="F684" t="s">
        <v>57</v>
      </c>
      <c r="G684">
        <v>360.63099999999901</v>
      </c>
      <c r="H684">
        <v>38.785800000000002</v>
      </c>
      <c r="I684">
        <v>-85.438553442200003</v>
      </c>
      <c r="J684">
        <v>18077</v>
      </c>
    </row>
    <row r="685" spans="1:10" x14ac:dyDescent="0.25">
      <c r="A685" t="str">
        <f t="shared" si="10"/>
        <v>INJennings</v>
      </c>
      <c r="B685" t="s">
        <v>949</v>
      </c>
      <c r="C685" t="s">
        <v>2363</v>
      </c>
      <c r="D685" t="s">
        <v>347</v>
      </c>
      <c r="E685" t="s">
        <v>957</v>
      </c>
      <c r="F685" t="s">
        <v>57</v>
      </c>
      <c r="G685">
        <v>376.58300000000003</v>
      </c>
      <c r="H685">
        <v>38.996899999999997</v>
      </c>
      <c r="I685">
        <v>-85.628051335199999</v>
      </c>
      <c r="J685">
        <v>18079</v>
      </c>
    </row>
    <row r="686" spans="1:10" x14ac:dyDescent="0.25">
      <c r="A686" t="str">
        <f t="shared" si="10"/>
        <v>INJohnson</v>
      </c>
      <c r="B686" t="s">
        <v>949</v>
      </c>
      <c r="C686" t="s">
        <v>2363</v>
      </c>
      <c r="D686" t="s">
        <v>435</v>
      </c>
      <c r="E686" t="s">
        <v>468</v>
      </c>
      <c r="F686" t="s">
        <v>57</v>
      </c>
      <c r="G686">
        <v>320.42700000000002</v>
      </c>
      <c r="H686">
        <v>39.49</v>
      </c>
      <c r="I686">
        <v>-86.101599201100001</v>
      </c>
      <c r="J686">
        <v>18081</v>
      </c>
    </row>
    <row r="687" spans="1:10" x14ac:dyDescent="0.25">
      <c r="A687" t="str">
        <f t="shared" si="10"/>
        <v>INKosciusko</v>
      </c>
      <c r="B687" t="s">
        <v>949</v>
      </c>
      <c r="C687" t="s">
        <v>2363</v>
      </c>
      <c r="D687" t="s">
        <v>386</v>
      </c>
      <c r="E687" t="s">
        <v>958</v>
      </c>
      <c r="F687" t="s">
        <v>57</v>
      </c>
      <c r="G687">
        <v>531.38099999999895</v>
      </c>
      <c r="H687">
        <v>41.244100000000003</v>
      </c>
      <c r="I687">
        <v>-85.860727117400003</v>
      </c>
      <c r="J687">
        <v>18085</v>
      </c>
    </row>
    <row r="688" spans="1:10" x14ac:dyDescent="0.25">
      <c r="A688" t="str">
        <f t="shared" si="10"/>
        <v>INLaGrange</v>
      </c>
      <c r="B688" t="s">
        <v>949</v>
      </c>
      <c r="C688" t="s">
        <v>2363</v>
      </c>
      <c r="D688" t="s">
        <v>388</v>
      </c>
      <c r="E688" t="s">
        <v>959</v>
      </c>
      <c r="F688" t="s">
        <v>57</v>
      </c>
      <c r="G688">
        <v>379.62400000000002</v>
      </c>
      <c r="H688">
        <v>41.642600000000002</v>
      </c>
      <c r="I688">
        <v>-85.426490792099997</v>
      </c>
      <c r="J688">
        <v>18087</v>
      </c>
    </row>
    <row r="689" spans="1:10" x14ac:dyDescent="0.25">
      <c r="A689" t="str">
        <f t="shared" si="10"/>
        <v>INAdams</v>
      </c>
      <c r="B689" t="s">
        <v>949</v>
      </c>
      <c r="C689" t="s">
        <v>2363</v>
      </c>
      <c r="D689" t="s">
        <v>349</v>
      </c>
      <c r="E689" t="s">
        <v>581</v>
      </c>
      <c r="F689" t="s">
        <v>57</v>
      </c>
      <c r="G689">
        <v>339.02800000000002</v>
      </c>
      <c r="H689">
        <v>40.745600000000003</v>
      </c>
      <c r="I689">
        <v>-84.936604226200004</v>
      </c>
      <c r="J689">
        <v>18001</v>
      </c>
    </row>
    <row r="690" spans="1:10" x14ac:dyDescent="0.25">
      <c r="A690" t="str">
        <f t="shared" si="10"/>
        <v>INBenton</v>
      </c>
      <c r="B690" t="s">
        <v>949</v>
      </c>
      <c r="C690" t="s">
        <v>2363</v>
      </c>
      <c r="D690" t="s">
        <v>354</v>
      </c>
      <c r="E690" t="s">
        <v>472</v>
      </c>
      <c r="F690" t="s">
        <v>57</v>
      </c>
      <c r="G690">
        <v>406.41800000000001</v>
      </c>
      <c r="H690">
        <v>40.606299999999997</v>
      </c>
      <c r="I690">
        <v>-87.310936047400006</v>
      </c>
      <c r="J690">
        <v>18007</v>
      </c>
    </row>
    <row r="691" spans="1:10" x14ac:dyDescent="0.25">
      <c r="A691" t="str">
        <f t="shared" si="10"/>
        <v>INCass</v>
      </c>
      <c r="B691" t="s">
        <v>949</v>
      </c>
      <c r="C691" t="s">
        <v>2363</v>
      </c>
      <c r="D691" t="s">
        <v>418</v>
      </c>
      <c r="E691" t="s">
        <v>899</v>
      </c>
      <c r="F691" t="s">
        <v>57</v>
      </c>
      <c r="G691">
        <v>412.15499999999901</v>
      </c>
      <c r="H691">
        <v>40.761499999999998</v>
      </c>
      <c r="I691">
        <v>-86.345974059300005</v>
      </c>
      <c r="J691">
        <v>18017</v>
      </c>
    </row>
    <row r="692" spans="1:10" x14ac:dyDescent="0.25">
      <c r="A692" t="str">
        <f t="shared" si="10"/>
        <v>INDaviess</v>
      </c>
      <c r="B692" t="s">
        <v>949</v>
      </c>
      <c r="C692" t="s">
        <v>2363</v>
      </c>
      <c r="D692" t="s">
        <v>364</v>
      </c>
      <c r="E692" t="s">
        <v>960</v>
      </c>
      <c r="F692" t="s">
        <v>57</v>
      </c>
      <c r="G692">
        <v>429.48700000000002</v>
      </c>
      <c r="H692">
        <v>38.702399999999997</v>
      </c>
      <c r="I692">
        <v>-87.072049310300002</v>
      </c>
      <c r="J692">
        <v>18027</v>
      </c>
    </row>
    <row r="693" spans="1:10" x14ac:dyDescent="0.25">
      <c r="A693" t="str">
        <f t="shared" si="10"/>
        <v>INDeKalb</v>
      </c>
      <c r="B693" t="s">
        <v>949</v>
      </c>
      <c r="C693" t="s">
        <v>2363</v>
      </c>
      <c r="D693" t="s">
        <v>366</v>
      </c>
      <c r="E693" t="s">
        <v>334</v>
      </c>
      <c r="F693" t="s">
        <v>57</v>
      </c>
      <c r="G693">
        <v>362.82400000000001</v>
      </c>
      <c r="H693">
        <v>41.397599999999997</v>
      </c>
      <c r="I693">
        <v>-84.9990673689</v>
      </c>
      <c r="J693">
        <v>18033</v>
      </c>
    </row>
    <row r="694" spans="1:10" x14ac:dyDescent="0.25">
      <c r="A694" t="str">
        <f t="shared" si="10"/>
        <v>INFulton</v>
      </c>
      <c r="B694" t="s">
        <v>949</v>
      </c>
      <c r="C694" t="s">
        <v>2363</v>
      </c>
      <c r="D694" t="s">
        <v>333</v>
      </c>
      <c r="E694" t="s">
        <v>463</v>
      </c>
      <c r="F694" t="s">
        <v>57</v>
      </c>
      <c r="G694">
        <v>368.38799999999901</v>
      </c>
      <c r="H694">
        <v>41.046999999999997</v>
      </c>
      <c r="I694">
        <v>-86.263547179200003</v>
      </c>
      <c r="J694">
        <v>18049</v>
      </c>
    </row>
    <row r="695" spans="1:10" x14ac:dyDescent="0.25">
      <c r="A695" t="str">
        <f t="shared" si="10"/>
        <v>INGibson</v>
      </c>
      <c r="B695" t="s">
        <v>949</v>
      </c>
      <c r="C695" t="s">
        <v>2363</v>
      </c>
      <c r="D695" t="s">
        <v>374</v>
      </c>
      <c r="E695" t="s">
        <v>961</v>
      </c>
      <c r="F695" t="s">
        <v>57</v>
      </c>
      <c r="G695">
        <v>487.48599999999902</v>
      </c>
      <c r="H695">
        <v>38.311900000000001</v>
      </c>
      <c r="I695">
        <v>-87.583949980400007</v>
      </c>
      <c r="J695">
        <v>18051</v>
      </c>
    </row>
    <row r="696" spans="1:10" x14ac:dyDescent="0.25">
      <c r="A696" t="str">
        <f t="shared" si="10"/>
        <v>INHarrison</v>
      </c>
      <c r="B696" t="s">
        <v>949</v>
      </c>
      <c r="C696" t="s">
        <v>2363</v>
      </c>
      <c r="D696" t="s">
        <v>339</v>
      </c>
      <c r="E696" t="s">
        <v>962</v>
      </c>
      <c r="F696" t="s">
        <v>57</v>
      </c>
      <c r="G696">
        <v>484.51600000000002</v>
      </c>
      <c r="H696">
        <v>38.195300000000003</v>
      </c>
      <c r="I696">
        <v>-86.111460247699995</v>
      </c>
      <c r="J696">
        <v>18061</v>
      </c>
    </row>
    <row r="697" spans="1:10" x14ac:dyDescent="0.25">
      <c r="A697" t="str">
        <f t="shared" si="10"/>
        <v>INHoward</v>
      </c>
      <c r="B697" t="s">
        <v>949</v>
      </c>
      <c r="C697" t="s">
        <v>2363</v>
      </c>
      <c r="D697" t="s">
        <v>341</v>
      </c>
      <c r="E697" t="s">
        <v>480</v>
      </c>
      <c r="F697" t="s">
        <v>57</v>
      </c>
      <c r="G697">
        <v>293.05700000000002</v>
      </c>
      <c r="H697">
        <v>40.483600000000003</v>
      </c>
      <c r="I697">
        <v>-86.116964608399996</v>
      </c>
      <c r="J697">
        <v>18067</v>
      </c>
    </row>
    <row r="698" spans="1:10" x14ac:dyDescent="0.25">
      <c r="A698" t="str">
        <f t="shared" si="10"/>
        <v>INJackson</v>
      </c>
      <c r="B698" t="s">
        <v>949</v>
      </c>
      <c r="C698" t="s">
        <v>2363</v>
      </c>
      <c r="D698" t="s">
        <v>384</v>
      </c>
      <c r="E698" t="s">
        <v>232</v>
      </c>
      <c r="F698" t="s">
        <v>57</v>
      </c>
      <c r="G698">
        <v>509.31200000000001</v>
      </c>
      <c r="H698">
        <v>38.906399999999998</v>
      </c>
      <c r="I698">
        <v>-86.037534534800002</v>
      </c>
      <c r="J698">
        <v>18071</v>
      </c>
    </row>
    <row r="699" spans="1:10" x14ac:dyDescent="0.25">
      <c r="A699" t="str">
        <f t="shared" si="10"/>
        <v>INKnox</v>
      </c>
      <c r="B699" t="s">
        <v>949</v>
      </c>
      <c r="C699" t="s">
        <v>2363</v>
      </c>
      <c r="D699" t="s">
        <v>436</v>
      </c>
      <c r="E699" t="s">
        <v>929</v>
      </c>
      <c r="F699" t="s">
        <v>57</v>
      </c>
      <c r="G699">
        <v>516.03099999999904</v>
      </c>
      <c r="H699">
        <v>38.689799999999998</v>
      </c>
      <c r="I699">
        <v>-87.417679920200001</v>
      </c>
      <c r="J699">
        <v>18083</v>
      </c>
    </row>
    <row r="700" spans="1:10" x14ac:dyDescent="0.25">
      <c r="A700" t="str">
        <f t="shared" si="10"/>
        <v>INLawrence</v>
      </c>
      <c r="B700" t="s">
        <v>949</v>
      </c>
      <c r="C700" t="s">
        <v>2363</v>
      </c>
      <c r="D700" t="s">
        <v>438</v>
      </c>
      <c r="E700" t="s">
        <v>348</v>
      </c>
      <c r="F700" t="s">
        <v>57</v>
      </c>
      <c r="G700">
        <v>449.16800000000001</v>
      </c>
      <c r="H700">
        <v>38.841200000000001</v>
      </c>
      <c r="I700">
        <v>-86.483441695899998</v>
      </c>
      <c r="J700">
        <v>18093</v>
      </c>
    </row>
    <row r="701" spans="1:10" x14ac:dyDescent="0.25">
      <c r="A701" t="str">
        <f t="shared" si="10"/>
        <v>INMontgomery</v>
      </c>
      <c r="B701" t="s">
        <v>949</v>
      </c>
      <c r="C701" t="s">
        <v>2363</v>
      </c>
      <c r="D701" t="s">
        <v>398</v>
      </c>
      <c r="E701" t="s">
        <v>432</v>
      </c>
      <c r="F701" t="s">
        <v>57</v>
      </c>
      <c r="G701">
        <v>504.613</v>
      </c>
      <c r="H701">
        <v>40.040399999999998</v>
      </c>
      <c r="I701">
        <v>-86.893301532300001</v>
      </c>
      <c r="J701">
        <v>18107</v>
      </c>
    </row>
    <row r="702" spans="1:10" x14ac:dyDescent="0.25">
      <c r="A702" t="str">
        <f t="shared" si="10"/>
        <v>INPerry</v>
      </c>
      <c r="B702" t="s">
        <v>949</v>
      </c>
      <c r="C702" t="s">
        <v>2363</v>
      </c>
      <c r="D702" t="s">
        <v>423</v>
      </c>
      <c r="E702" t="s">
        <v>442</v>
      </c>
      <c r="F702" t="s">
        <v>57</v>
      </c>
      <c r="G702">
        <v>381.72699999999901</v>
      </c>
      <c r="H702">
        <v>38.079599999999999</v>
      </c>
      <c r="I702">
        <v>-86.638031354099994</v>
      </c>
      <c r="J702">
        <v>18123</v>
      </c>
    </row>
    <row r="703" spans="1:10" x14ac:dyDescent="0.25">
      <c r="A703" t="str">
        <f t="shared" si="10"/>
        <v>INPike</v>
      </c>
      <c r="B703" t="s">
        <v>949</v>
      </c>
      <c r="C703" t="s">
        <v>2363</v>
      </c>
      <c r="D703" t="s">
        <v>425</v>
      </c>
      <c r="E703" t="s">
        <v>401</v>
      </c>
      <c r="F703" t="s">
        <v>57</v>
      </c>
      <c r="G703">
        <v>334.238</v>
      </c>
      <c r="H703">
        <v>38.398800000000001</v>
      </c>
      <c r="I703">
        <v>-87.232149112900004</v>
      </c>
      <c r="J703">
        <v>18125</v>
      </c>
    </row>
    <row r="704" spans="1:10" x14ac:dyDescent="0.25">
      <c r="A704" t="str">
        <f t="shared" si="10"/>
        <v>INPulaski</v>
      </c>
      <c r="B704" t="s">
        <v>949</v>
      </c>
      <c r="C704" t="s">
        <v>2363</v>
      </c>
      <c r="D704" t="s">
        <v>413</v>
      </c>
      <c r="E704" t="s">
        <v>514</v>
      </c>
      <c r="F704" t="s">
        <v>57</v>
      </c>
      <c r="G704">
        <v>433.649</v>
      </c>
      <c r="H704">
        <v>41.041899999999998</v>
      </c>
      <c r="I704">
        <v>-86.698793190800004</v>
      </c>
      <c r="J704">
        <v>18131</v>
      </c>
    </row>
    <row r="705" spans="1:10" x14ac:dyDescent="0.25">
      <c r="A705" t="str">
        <f t="shared" si="10"/>
        <v>INShelby</v>
      </c>
      <c r="B705" t="s">
        <v>949</v>
      </c>
      <c r="C705" t="s">
        <v>2363</v>
      </c>
      <c r="D705" t="s">
        <v>495</v>
      </c>
      <c r="E705" t="s">
        <v>407</v>
      </c>
      <c r="F705" t="s">
        <v>57</v>
      </c>
      <c r="G705">
        <v>411.14699999999903</v>
      </c>
      <c r="H705">
        <v>39.523699999999998</v>
      </c>
      <c r="I705">
        <v>-85.791680028900004</v>
      </c>
      <c r="J705">
        <v>18145</v>
      </c>
    </row>
    <row r="706" spans="1:10" x14ac:dyDescent="0.25">
      <c r="A706" t="str">
        <f t="shared" si="10"/>
        <v>INSpencer</v>
      </c>
      <c r="B706" t="s">
        <v>949</v>
      </c>
      <c r="C706" t="s">
        <v>2363</v>
      </c>
      <c r="D706" t="s">
        <v>497</v>
      </c>
      <c r="E706" t="s">
        <v>963</v>
      </c>
      <c r="F706" t="s">
        <v>57</v>
      </c>
      <c r="G706">
        <v>396.74400000000003</v>
      </c>
      <c r="H706">
        <v>38.014200000000002</v>
      </c>
      <c r="I706">
        <v>-87.007717300799996</v>
      </c>
      <c r="J706">
        <v>18147</v>
      </c>
    </row>
    <row r="707" spans="1:10" x14ac:dyDescent="0.25">
      <c r="A707" t="str">
        <f t="shared" ref="A707:A770" si="11">C707&amp;E707</f>
        <v>INUnion</v>
      </c>
      <c r="B707" t="s">
        <v>949</v>
      </c>
      <c r="C707" t="s">
        <v>2363</v>
      </c>
      <c r="D707" t="s">
        <v>781</v>
      </c>
      <c r="E707" t="s">
        <v>494</v>
      </c>
      <c r="F707" t="s">
        <v>57</v>
      </c>
      <c r="G707">
        <v>161.22399999999899</v>
      </c>
      <c r="H707">
        <v>39.625500000000002</v>
      </c>
      <c r="I707">
        <v>-84.925091382000005</v>
      </c>
      <c r="J707">
        <v>18161</v>
      </c>
    </row>
    <row r="708" spans="1:10" x14ac:dyDescent="0.25">
      <c r="A708" t="str">
        <f t="shared" si="11"/>
        <v>INWashington</v>
      </c>
      <c r="B708" t="s">
        <v>949</v>
      </c>
      <c r="C708" t="s">
        <v>2363</v>
      </c>
      <c r="D708" t="s">
        <v>790</v>
      </c>
      <c r="E708" t="s">
        <v>226</v>
      </c>
      <c r="F708" t="s">
        <v>57</v>
      </c>
      <c r="G708">
        <v>513.72500000000002</v>
      </c>
      <c r="H708">
        <v>38.6</v>
      </c>
      <c r="I708">
        <v>-86.105315061100001</v>
      </c>
      <c r="J708">
        <v>18175</v>
      </c>
    </row>
    <row r="709" spans="1:10" x14ac:dyDescent="0.25">
      <c r="A709" t="str">
        <f t="shared" si="11"/>
        <v>INWells</v>
      </c>
      <c r="B709" t="s">
        <v>949</v>
      </c>
      <c r="C709" t="s">
        <v>2363</v>
      </c>
      <c r="D709" t="s">
        <v>697</v>
      </c>
      <c r="E709" t="s">
        <v>964</v>
      </c>
      <c r="F709" t="s">
        <v>57</v>
      </c>
      <c r="G709">
        <v>368.08699999999902</v>
      </c>
      <c r="H709">
        <v>40.729199999999999</v>
      </c>
      <c r="I709">
        <v>-85.221165462800002</v>
      </c>
      <c r="J709">
        <v>18179</v>
      </c>
    </row>
    <row r="710" spans="1:10" x14ac:dyDescent="0.25">
      <c r="A710" t="str">
        <f t="shared" si="11"/>
        <v>INWhite</v>
      </c>
      <c r="B710" t="s">
        <v>949</v>
      </c>
      <c r="C710" t="s">
        <v>2363</v>
      </c>
      <c r="D710" t="s">
        <v>793</v>
      </c>
      <c r="E710" t="s">
        <v>496</v>
      </c>
      <c r="F710" t="s">
        <v>57</v>
      </c>
      <c r="G710">
        <v>505.125</v>
      </c>
      <c r="H710">
        <v>40.749699999999997</v>
      </c>
      <c r="I710">
        <v>-86.865498185500002</v>
      </c>
      <c r="J710">
        <v>18181</v>
      </c>
    </row>
    <row r="711" spans="1:10" x14ac:dyDescent="0.25">
      <c r="A711" t="str">
        <f t="shared" si="11"/>
        <v>INAllen</v>
      </c>
      <c r="B711" t="s">
        <v>949</v>
      </c>
      <c r="C711" t="s">
        <v>2363</v>
      </c>
      <c r="D711" t="s">
        <v>351</v>
      </c>
      <c r="E711" t="s">
        <v>965</v>
      </c>
      <c r="F711" t="s">
        <v>57</v>
      </c>
      <c r="G711">
        <v>657.30799999999897</v>
      </c>
      <c r="H711">
        <v>41.090899999999998</v>
      </c>
      <c r="I711">
        <v>-85.0665689434</v>
      </c>
      <c r="J711">
        <v>18003</v>
      </c>
    </row>
    <row r="712" spans="1:10" x14ac:dyDescent="0.25">
      <c r="A712" t="str">
        <f t="shared" si="11"/>
        <v>INBartholomew</v>
      </c>
      <c r="B712" t="s">
        <v>949</v>
      </c>
      <c r="C712" t="s">
        <v>2363</v>
      </c>
      <c r="D712" t="s">
        <v>352</v>
      </c>
      <c r="E712" t="s">
        <v>966</v>
      </c>
      <c r="F712" t="s">
        <v>57</v>
      </c>
      <c r="G712">
        <v>406.90800000000002</v>
      </c>
      <c r="H712">
        <v>39.206000000000003</v>
      </c>
      <c r="I712">
        <v>-85.897608466600005</v>
      </c>
      <c r="J712">
        <v>18005</v>
      </c>
    </row>
    <row r="713" spans="1:10" x14ac:dyDescent="0.25">
      <c r="A713" t="str">
        <f t="shared" si="11"/>
        <v>INBlackford</v>
      </c>
      <c r="B713" t="s">
        <v>949</v>
      </c>
      <c r="C713" t="s">
        <v>2363</v>
      </c>
      <c r="D713" t="s">
        <v>356</v>
      </c>
      <c r="E713" t="s">
        <v>967</v>
      </c>
      <c r="F713" t="s">
        <v>57</v>
      </c>
      <c r="G713">
        <v>165.08</v>
      </c>
      <c r="H713">
        <v>40.473599999999998</v>
      </c>
      <c r="I713">
        <v>-85.324835596</v>
      </c>
      <c r="J713">
        <v>18009</v>
      </c>
    </row>
    <row r="714" spans="1:10" x14ac:dyDescent="0.25">
      <c r="A714" t="str">
        <f t="shared" si="11"/>
        <v>INBoone</v>
      </c>
      <c r="B714" t="s">
        <v>949</v>
      </c>
      <c r="C714" t="s">
        <v>2363</v>
      </c>
      <c r="D714" t="s">
        <v>358</v>
      </c>
      <c r="E714" t="s">
        <v>499</v>
      </c>
      <c r="F714" t="s">
        <v>57</v>
      </c>
      <c r="G714">
        <v>422.91300000000001</v>
      </c>
      <c r="H714">
        <v>40.050800000000002</v>
      </c>
      <c r="I714">
        <v>-86.468682053699993</v>
      </c>
      <c r="J714">
        <v>18011</v>
      </c>
    </row>
    <row r="715" spans="1:10" x14ac:dyDescent="0.25">
      <c r="A715" t="str">
        <f t="shared" si="11"/>
        <v>INBrown</v>
      </c>
      <c r="B715" t="s">
        <v>949</v>
      </c>
      <c r="C715" t="s">
        <v>2363</v>
      </c>
      <c r="D715" t="s">
        <v>415</v>
      </c>
      <c r="E715" t="s">
        <v>909</v>
      </c>
      <c r="F715" t="s">
        <v>57</v>
      </c>
      <c r="G715">
        <v>311.98099999999903</v>
      </c>
      <c r="H715">
        <v>39.196199999999997</v>
      </c>
      <c r="I715">
        <v>-86.227424442</v>
      </c>
      <c r="J715">
        <v>18013</v>
      </c>
    </row>
    <row r="716" spans="1:10" x14ac:dyDescent="0.25">
      <c r="A716" t="str">
        <f t="shared" si="11"/>
        <v>INCarroll</v>
      </c>
      <c r="B716" t="s">
        <v>949</v>
      </c>
      <c r="C716" t="s">
        <v>2363</v>
      </c>
      <c r="D716" t="s">
        <v>417</v>
      </c>
      <c r="E716" t="s">
        <v>500</v>
      </c>
      <c r="F716" t="s">
        <v>57</v>
      </c>
      <c r="G716">
        <v>372.22399999999902</v>
      </c>
      <c r="H716">
        <v>40.582799999999999</v>
      </c>
      <c r="I716">
        <v>-86.563505744799997</v>
      </c>
      <c r="J716">
        <v>18015</v>
      </c>
    </row>
    <row r="717" spans="1:10" x14ac:dyDescent="0.25">
      <c r="A717" t="str">
        <f t="shared" si="11"/>
        <v>INClark</v>
      </c>
      <c r="B717" t="s">
        <v>949</v>
      </c>
      <c r="C717" t="s">
        <v>2363</v>
      </c>
      <c r="D717" t="s">
        <v>419</v>
      </c>
      <c r="E717" t="s">
        <v>278</v>
      </c>
      <c r="F717" t="s">
        <v>57</v>
      </c>
      <c r="G717">
        <v>372.85500000000002</v>
      </c>
      <c r="H717">
        <v>38.4773</v>
      </c>
      <c r="I717">
        <v>-85.707322529899997</v>
      </c>
      <c r="J717">
        <v>18019</v>
      </c>
    </row>
    <row r="718" spans="1:10" x14ac:dyDescent="0.25">
      <c r="A718" t="str">
        <f t="shared" si="11"/>
        <v>INClay</v>
      </c>
      <c r="B718" t="s">
        <v>949</v>
      </c>
      <c r="C718" t="s">
        <v>2363</v>
      </c>
      <c r="D718" t="s">
        <v>421</v>
      </c>
      <c r="E718" t="s">
        <v>365</v>
      </c>
      <c r="F718" t="s">
        <v>57</v>
      </c>
      <c r="G718">
        <v>357.54199999999901</v>
      </c>
      <c r="H718">
        <v>39.392800000000001</v>
      </c>
      <c r="I718">
        <v>-87.115785426499997</v>
      </c>
      <c r="J718">
        <v>18021</v>
      </c>
    </row>
    <row r="719" spans="1:10" x14ac:dyDescent="0.25">
      <c r="A719" t="str">
        <f t="shared" si="11"/>
        <v>INClinton</v>
      </c>
      <c r="B719" t="s">
        <v>949</v>
      </c>
      <c r="C719" t="s">
        <v>2363</v>
      </c>
      <c r="D719" t="s">
        <v>360</v>
      </c>
      <c r="E719" t="s">
        <v>900</v>
      </c>
      <c r="F719" t="s">
        <v>57</v>
      </c>
      <c r="G719">
        <v>405.06999999999903</v>
      </c>
      <c r="H719">
        <v>40.301699999999997</v>
      </c>
      <c r="I719">
        <v>-86.475151669400006</v>
      </c>
      <c r="J719">
        <v>18023</v>
      </c>
    </row>
    <row r="720" spans="1:10" x14ac:dyDescent="0.25">
      <c r="A720" t="str">
        <f t="shared" si="11"/>
        <v>INMonroe</v>
      </c>
      <c r="B720" t="s">
        <v>949</v>
      </c>
      <c r="C720" t="s">
        <v>2363</v>
      </c>
      <c r="D720" t="s">
        <v>441</v>
      </c>
      <c r="E720" t="s">
        <v>203</v>
      </c>
      <c r="F720" t="s">
        <v>57</v>
      </c>
      <c r="G720">
        <v>394.50900000000001</v>
      </c>
      <c r="H720">
        <v>39.160899999999998</v>
      </c>
      <c r="I720">
        <v>-86.523160860199994</v>
      </c>
      <c r="J720">
        <v>18105</v>
      </c>
    </row>
    <row r="721" spans="1:10" x14ac:dyDescent="0.25">
      <c r="A721" t="str">
        <f t="shared" si="11"/>
        <v>INMorgan</v>
      </c>
      <c r="B721" t="s">
        <v>949</v>
      </c>
      <c r="C721" t="s">
        <v>2363</v>
      </c>
      <c r="D721" t="s">
        <v>400</v>
      </c>
      <c r="E721" t="s">
        <v>440</v>
      </c>
      <c r="F721" t="s">
        <v>57</v>
      </c>
      <c r="G721">
        <v>403.96899999999903</v>
      </c>
      <c r="H721">
        <v>39.4816</v>
      </c>
      <c r="I721">
        <v>-86.446219588199995</v>
      </c>
      <c r="J721">
        <v>18109</v>
      </c>
    </row>
    <row r="722" spans="1:10" x14ac:dyDescent="0.25">
      <c r="A722" t="str">
        <f t="shared" si="11"/>
        <v>INNewton</v>
      </c>
      <c r="B722" t="s">
        <v>949</v>
      </c>
      <c r="C722" t="s">
        <v>2363</v>
      </c>
      <c r="D722" t="s">
        <v>443</v>
      </c>
      <c r="E722" t="s">
        <v>510</v>
      </c>
      <c r="F722" t="s">
        <v>57</v>
      </c>
      <c r="G722">
        <v>401.75900000000001</v>
      </c>
      <c r="H722">
        <v>40.955800000000004</v>
      </c>
      <c r="I722">
        <v>-87.397578636899993</v>
      </c>
      <c r="J722">
        <v>18111</v>
      </c>
    </row>
    <row r="723" spans="1:10" x14ac:dyDescent="0.25">
      <c r="A723" t="str">
        <f t="shared" si="11"/>
        <v>INNoble</v>
      </c>
      <c r="B723" t="s">
        <v>949</v>
      </c>
      <c r="C723" t="s">
        <v>2363</v>
      </c>
      <c r="D723" t="s">
        <v>402</v>
      </c>
      <c r="E723" t="s">
        <v>968</v>
      </c>
      <c r="F723" t="s">
        <v>57</v>
      </c>
      <c r="G723">
        <v>410.84300000000002</v>
      </c>
      <c r="H723">
        <v>41.398600000000002</v>
      </c>
      <c r="I723">
        <v>-85.417506677399999</v>
      </c>
      <c r="J723">
        <v>18113</v>
      </c>
    </row>
    <row r="724" spans="1:10" x14ac:dyDescent="0.25">
      <c r="A724" t="str">
        <f t="shared" si="11"/>
        <v>INOhio</v>
      </c>
      <c r="B724" t="s">
        <v>949</v>
      </c>
      <c r="C724" t="s">
        <v>2363</v>
      </c>
      <c r="D724" t="s">
        <v>404</v>
      </c>
      <c r="E724" t="s">
        <v>969</v>
      </c>
      <c r="F724" t="s">
        <v>57</v>
      </c>
      <c r="G724">
        <v>86.14</v>
      </c>
      <c r="H724">
        <v>38.950099999999999</v>
      </c>
      <c r="I724">
        <v>-84.965108515599994</v>
      </c>
      <c r="J724">
        <v>18115</v>
      </c>
    </row>
    <row r="725" spans="1:10" x14ac:dyDescent="0.25">
      <c r="A725" t="str">
        <f t="shared" si="11"/>
        <v>INOrange</v>
      </c>
      <c r="B725" t="s">
        <v>949</v>
      </c>
      <c r="C725" t="s">
        <v>2363</v>
      </c>
      <c r="D725" t="s">
        <v>406</v>
      </c>
      <c r="E725" t="s">
        <v>310</v>
      </c>
      <c r="F725" t="s">
        <v>57</v>
      </c>
      <c r="G725">
        <v>398.387</v>
      </c>
      <c r="H725">
        <v>38.541800000000002</v>
      </c>
      <c r="I725">
        <v>-86.495053603399995</v>
      </c>
      <c r="J725">
        <v>18117</v>
      </c>
    </row>
    <row r="726" spans="1:10" x14ac:dyDescent="0.25">
      <c r="A726" t="str">
        <f t="shared" si="11"/>
        <v>INOwen</v>
      </c>
      <c r="B726" t="s">
        <v>949</v>
      </c>
      <c r="C726" t="s">
        <v>2363</v>
      </c>
      <c r="D726" t="s">
        <v>408</v>
      </c>
      <c r="E726" t="s">
        <v>970</v>
      </c>
      <c r="F726" t="s">
        <v>57</v>
      </c>
      <c r="G726">
        <v>385.28800000000001</v>
      </c>
      <c r="H726">
        <v>39.312800000000003</v>
      </c>
      <c r="I726">
        <v>-86.837692079799993</v>
      </c>
      <c r="J726">
        <v>18119</v>
      </c>
    </row>
    <row r="727" spans="1:10" x14ac:dyDescent="0.25">
      <c r="A727" t="str">
        <f t="shared" si="11"/>
        <v>INParke</v>
      </c>
      <c r="B727" t="s">
        <v>949</v>
      </c>
      <c r="C727" t="s">
        <v>2363</v>
      </c>
      <c r="D727" t="s">
        <v>410</v>
      </c>
      <c r="E727" t="s">
        <v>971</v>
      </c>
      <c r="F727" t="s">
        <v>57</v>
      </c>
      <c r="G727">
        <v>444.66300000000001</v>
      </c>
      <c r="H727">
        <v>39.773600000000002</v>
      </c>
      <c r="I727">
        <v>-87.206375168600005</v>
      </c>
      <c r="J727">
        <v>18121</v>
      </c>
    </row>
    <row r="728" spans="1:10" x14ac:dyDescent="0.25">
      <c r="A728" t="str">
        <f t="shared" si="11"/>
        <v>INPorter</v>
      </c>
      <c r="B728" t="s">
        <v>949</v>
      </c>
      <c r="C728" t="s">
        <v>2363</v>
      </c>
      <c r="D728" t="s">
        <v>427</v>
      </c>
      <c r="E728" t="s">
        <v>972</v>
      </c>
      <c r="F728" t="s">
        <v>57</v>
      </c>
      <c r="G728">
        <v>418.15300000000002</v>
      </c>
      <c r="H728">
        <v>41.460500000000003</v>
      </c>
      <c r="I728">
        <v>-87.067260339499995</v>
      </c>
      <c r="J728">
        <v>18127</v>
      </c>
    </row>
    <row r="729" spans="1:10" x14ac:dyDescent="0.25">
      <c r="A729" t="str">
        <f t="shared" si="11"/>
        <v>INStarke</v>
      </c>
      <c r="B729" t="s">
        <v>949</v>
      </c>
      <c r="C729" t="s">
        <v>2363</v>
      </c>
      <c r="D729" t="s">
        <v>507</v>
      </c>
      <c r="E729" t="s">
        <v>973</v>
      </c>
      <c r="F729" t="s">
        <v>57</v>
      </c>
      <c r="G729">
        <v>309.13400000000001</v>
      </c>
      <c r="H729">
        <v>41.280900000000003</v>
      </c>
      <c r="I729">
        <v>-86.647633343099997</v>
      </c>
      <c r="J729">
        <v>18149</v>
      </c>
    </row>
    <row r="730" spans="1:10" x14ac:dyDescent="0.25">
      <c r="A730" t="str">
        <f t="shared" si="11"/>
        <v>INSteuben</v>
      </c>
      <c r="B730" t="s">
        <v>949</v>
      </c>
      <c r="C730" t="s">
        <v>2363</v>
      </c>
      <c r="D730" t="s">
        <v>694</v>
      </c>
      <c r="E730" t="s">
        <v>974</v>
      </c>
      <c r="F730" t="s">
        <v>57</v>
      </c>
      <c r="G730">
        <v>308.93900000000002</v>
      </c>
      <c r="H730">
        <v>41.643900000000002</v>
      </c>
      <c r="I730">
        <v>-85.000846573399997</v>
      </c>
      <c r="J730">
        <v>18151</v>
      </c>
    </row>
    <row r="731" spans="1:10" x14ac:dyDescent="0.25">
      <c r="A731" t="str">
        <f t="shared" si="11"/>
        <v>INSullivan</v>
      </c>
      <c r="B731" t="s">
        <v>949</v>
      </c>
      <c r="C731" t="s">
        <v>2363</v>
      </c>
      <c r="D731" t="s">
        <v>776</v>
      </c>
      <c r="E731" t="s">
        <v>975</v>
      </c>
      <c r="F731" t="s">
        <v>57</v>
      </c>
      <c r="G731">
        <v>447.142</v>
      </c>
      <c r="H731">
        <v>39.089100000000002</v>
      </c>
      <c r="I731">
        <v>-87.414001954</v>
      </c>
      <c r="J731">
        <v>18153</v>
      </c>
    </row>
    <row r="732" spans="1:10" x14ac:dyDescent="0.25">
      <c r="A732" t="str">
        <f t="shared" si="11"/>
        <v>INSwitzerland</v>
      </c>
      <c r="B732" t="s">
        <v>949</v>
      </c>
      <c r="C732" t="s">
        <v>2363</v>
      </c>
      <c r="D732" t="s">
        <v>777</v>
      </c>
      <c r="E732" t="s">
        <v>976</v>
      </c>
      <c r="F732" t="s">
        <v>57</v>
      </c>
      <c r="G732">
        <v>220.63300000000001</v>
      </c>
      <c r="H732">
        <v>38.8262</v>
      </c>
      <c r="I732">
        <v>-85.036996998399999</v>
      </c>
      <c r="J732">
        <v>18155</v>
      </c>
    </row>
    <row r="733" spans="1:10" x14ac:dyDescent="0.25">
      <c r="A733" t="str">
        <f t="shared" si="11"/>
        <v>INTippecanoe</v>
      </c>
      <c r="B733" t="s">
        <v>949</v>
      </c>
      <c r="C733" t="s">
        <v>2363</v>
      </c>
      <c r="D733" t="s">
        <v>779</v>
      </c>
      <c r="E733" t="s">
        <v>977</v>
      </c>
      <c r="F733" t="s">
        <v>57</v>
      </c>
      <c r="G733">
        <v>499.80599999999902</v>
      </c>
      <c r="H733">
        <v>40.388599999999997</v>
      </c>
      <c r="I733">
        <v>-86.8940658243</v>
      </c>
      <c r="J733">
        <v>18157</v>
      </c>
    </row>
    <row r="734" spans="1:10" x14ac:dyDescent="0.25">
      <c r="A734" t="str">
        <f t="shared" si="11"/>
        <v>INTipton</v>
      </c>
      <c r="B734" t="s">
        <v>949</v>
      </c>
      <c r="C734" t="s">
        <v>2363</v>
      </c>
      <c r="D734" t="s">
        <v>780</v>
      </c>
      <c r="E734" t="s">
        <v>978</v>
      </c>
      <c r="F734" t="s">
        <v>57</v>
      </c>
      <c r="G734">
        <v>260.541</v>
      </c>
      <c r="H734">
        <v>40.311300000000003</v>
      </c>
      <c r="I734">
        <v>-86.051850661399996</v>
      </c>
      <c r="J734">
        <v>18159</v>
      </c>
    </row>
    <row r="735" spans="1:10" x14ac:dyDescent="0.25">
      <c r="A735" t="str">
        <f t="shared" si="11"/>
        <v>INVanderburgh</v>
      </c>
      <c r="B735" t="s">
        <v>949</v>
      </c>
      <c r="C735" t="s">
        <v>2363</v>
      </c>
      <c r="D735" t="s">
        <v>695</v>
      </c>
      <c r="E735" t="s">
        <v>979</v>
      </c>
      <c r="F735" t="s">
        <v>57</v>
      </c>
      <c r="G735">
        <v>233.474999999999</v>
      </c>
      <c r="H735">
        <v>38.025399999999998</v>
      </c>
      <c r="I735">
        <v>-87.585728744799994</v>
      </c>
      <c r="J735">
        <v>18163</v>
      </c>
    </row>
    <row r="736" spans="1:10" x14ac:dyDescent="0.25">
      <c r="A736" t="str">
        <f t="shared" si="11"/>
        <v>INPosey</v>
      </c>
      <c r="B736" t="s">
        <v>949</v>
      </c>
      <c r="C736" t="s">
        <v>2363</v>
      </c>
      <c r="D736" t="s">
        <v>412</v>
      </c>
      <c r="E736" t="s">
        <v>980</v>
      </c>
      <c r="F736" t="s">
        <v>57</v>
      </c>
      <c r="G736">
        <v>409.57100000000003</v>
      </c>
      <c r="H736">
        <v>38.0242</v>
      </c>
      <c r="I736">
        <v>-87.865403447299997</v>
      </c>
      <c r="J736">
        <v>18129</v>
      </c>
    </row>
    <row r="737" spans="1:10" x14ac:dyDescent="0.25">
      <c r="A737" t="str">
        <f t="shared" si="11"/>
        <v>INPutnam</v>
      </c>
      <c r="B737" t="s">
        <v>949</v>
      </c>
      <c r="C737" t="s">
        <v>2363</v>
      </c>
      <c r="D737" t="s">
        <v>429</v>
      </c>
      <c r="E737" t="s">
        <v>643</v>
      </c>
      <c r="F737" t="s">
        <v>57</v>
      </c>
      <c r="G737">
        <v>480.52800000000002</v>
      </c>
      <c r="H737">
        <v>39.6663</v>
      </c>
      <c r="I737">
        <v>-86.844999502899995</v>
      </c>
      <c r="J737">
        <v>18133</v>
      </c>
    </row>
    <row r="738" spans="1:10" x14ac:dyDescent="0.25">
      <c r="A738" t="str">
        <f t="shared" si="11"/>
        <v>INRandolph</v>
      </c>
      <c r="B738" t="s">
        <v>949</v>
      </c>
      <c r="C738" t="s">
        <v>2363</v>
      </c>
      <c r="D738" t="s">
        <v>519</v>
      </c>
      <c r="E738" t="s">
        <v>444</v>
      </c>
      <c r="F738" t="s">
        <v>57</v>
      </c>
      <c r="G738">
        <v>452.37900000000002</v>
      </c>
      <c r="H738">
        <v>40.157600000000002</v>
      </c>
      <c r="I738">
        <v>-85.011441730300007</v>
      </c>
      <c r="J738">
        <v>18135</v>
      </c>
    </row>
    <row r="739" spans="1:10" x14ac:dyDescent="0.25">
      <c r="A739" t="str">
        <f t="shared" si="11"/>
        <v>INRipley</v>
      </c>
      <c r="B739" t="s">
        <v>949</v>
      </c>
      <c r="C739" t="s">
        <v>2363</v>
      </c>
      <c r="D739" t="s">
        <v>521</v>
      </c>
      <c r="E739" t="s">
        <v>981</v>
      </c>
      <c r="F739" t="s">
        <v>57</v>
      </c>
      <c r="G739">
        <v>446.42599999999902</v>
      </c>
      <c r="H739">
        <v>39.103499999999997</v>
      </c>
      <c r="I739">
        <v>-85.262370738100003</v>
      </c>
      <c r="J739">
        <v>18137</v>
      </c>
    </row>
    <row r="740" spans="1:10" x14ac:dyDescent="0.25">
      <c r="A740" t="str">
        <f t="shared" si="11"/>
        <v>INRush</v>
      </c>
      <c r="B740" t="s">
        <v>949</v>
      </c>
      <c r="C740" t="s">
        <v>2363</v>
      </c>
      <c r="D740" t="s">
        <v>493</v>
      </c>
      <c r="E740" t="s">
        <v>982</v>
      </c>
      <c r="F740" t="s">
        <v>57</v>
      </c>
      <c r="G740">
        <v>408.12400000000002</v>
      </c>
      <c r="H740">
        <v>39.619900000000001</v>
      </c>
      <c r="I740">
        <v>-85.465774396900002</v>
      </c>
      <c r="J740">
        <v>18139</v>
      </c>
    </row>
    <row r="741" spans="1:10" x14ac:dyDescent="0.25">
      <c r="A741" t="str">
        <f t="shared" si="11"/>
        <v>INSt. Joseph</v>
      </c>
      <c r="B741" t="s">
        <v>949</v>
      </c>
      <c r="C741" t="s">
        <v>2363</v>
      </c>
      <c r="D741" t="s">
        <v>523</v>
      </c>
      <c r="E741" t="s">
        <v>983</v>
      </c>
      <c r="F741" t="s">
        <v>57</v>
      </c>
      <c r="G741">
        <v>457.85</v>
      </c>
      <c r="H741">
        <v>41.616700000000002</v>
      </c>
      <c r="I741">
        <v>-86.289885151600004</v>
      </c>
      <c r="J741">
        <v>18141</v>
      </c>
    </row>
    <row r="742" spans="1:10" x14ac:dyDescent="0.25">
      <c r="A742" t="str">
        <f t="shared" si="11"/>
        <v>INScott</v>
      </c>
      <c r="B742" t="s">
        <v>949</v>
      </c>
      <c r="C742" t="s">
        <v>2363</v>
      </c>
      <c r="D742" t="s">
        <v>506</v>
      </c>
      <c r="E742" t="s">
        <v>517</v>
      </c>
      <c r="F742" t="s">
        <v>57</v>
      </c>
      <c r="G742">
        <v>190.396999999999</v>
      </c>
      <c r="H742">
        <v>38.685099999999998</v>
      </c>
      <c r="I742">
        <v>-85.747483917099999</v>
      </c>
      <c r="J742">
        <v>18143</v>
      </c>
    </row>
    <row r="743" spans="1:10" x14ac:dyDescent="0.25">
      <c r="A743" t="str">
        <f t="shared" si="11"/>
        <v>INLake</v>
      </c>
      <c r="B743" t="s">
        <v>949</v>
      </c>
      <c r="C743" t="s">
        <v>2363</v>
      </c>
      <c r="D743" t="s">
        <v>390</v>
      </c>
      <c r="E743" t="s">
        <v>534</v>
      </c>
      <c r="F743" t="s">
        <v>57</v>
      </c>
      <c r="G743">
        <v>498.96100000000001</v>
      </c>
      <c r="H743">
        <v>41.417200000000001</v>
      </c>
      <c r="I743">
        <v>-87.382081814800003</v>
      </c>
      <c r="J743">
        <v>18089</v>
      </c>
    </row>
    <row r="744" spans="1:10" x14ac:dyDescent="0.25">
      <c r="A744" t="str">
        <f t="shared" si="11"/>
        <v>INLaPorte</v>
      </c>
      <c r="B744" t="s">
        <v>949</v>
      </c>
      <c r="C744" t="s">
        <v>2363</v>
      </c>
      <c r="D744" t="s">
        <v>392</v>
      </c>
      <c r="E744" t="s">
        <v>984</v>
      </c>
      <c r="F744" t="s">
        <v>57</v>
      </c>
      <c r="G744">
        <v>598.29899999999895</v>
      </c>
      <c r="H744">
        <v>41.546100000000003</v>
      </c>
      <c r="I744">
        <v>-86.740064680900005</v>
      </c>
      <c r="J744">
        <v>18091</v>
      </c>
    </row>
    <row r="745" spans="1:10" x14ac:dyDescent="0.25">
      <c r="A745" t="str">
        <f t="shared" si="11"/>
        <v>INMadison</v>
      </c>
      <c r="B745" t="s">
        <v>949</v>
      </c>
      <c r="C745" t="s">
        <v>2363</v>
      </c>
      <c r="D745" t="s">
        <v>394</v>
      </c>
      <c r="E745" t="s">
        <v>391</v>
      </c>
      <c r="F745" t="s">
        <v>57</v>
      </c>
      <c r="G745">
        <v>451.91500000000002</v>
      </c>
      <c r="H745">
        <v>40.161700000000003</v>
      </c>
      <c r="I745">
        <v>-85.719348427900002</v>
      </c>
      <c r="J745">
        <v>18095</v>
      </c>
    </row>
    <row r="746" spans="1:10" x14ac:dyDescent="0.25">
      <c r="A746" t="str">
        <f t="shared" si="11"/>
        <v>INMarion</v>
      </c>
      <c r="B746" t="s">
        <v>949</v>
      </c>
      <c r="C746" t="s">
        <v>2363</v>
      </c>
      <c r="D746" t="s">
        <v>396</v>
      </c>
      <c r="E746" t="s">
        <v>256</v>
      </c>
      <c r="F746" t="s">
        <v>57</v>
      </c>
      <c r="G746">
        <v>396.298</v>
      </c>
      <c r="H746">
        <v>39.781700000000001</v>
      </c>
      <c r="I746">
        <v>-86.138479591700005</v>
      </c>
      <c r="J746">
        <v>18097</v>
      </c>
    </row>
    <row r="747" spans="1:10" x14ac:dyDescent="0.25">
      <c r="A747" t="str">
        <f t="shared" si="11"/>
        <v>INMarshall</v>
      </c>
      <c r="B747" t="s">
        <v>949</v>
      </c>
      <c r="C747" t="s">
        <v>2363</v>
      </c>
      <c r="D747" t="s">
        <v>397</v>
      </c>
      <c r="E747" t="s">
        <v>395</v>
      </c>
      <c r="F747" t="s">
        <v>57</v>
      </c>
      <c r="G747">
        <v>443.62900000000002</v>
      </c>
      <c r="H747">
        <v>41.324800000000003</v>
      </c>
      <c r="I747">
        <v>-86.261776068499998</v>
      </c>
      <c r="J747">
        <v>18099</v>
      </c>
    </row>
    <row r="748" spans="1:10" x14ac:dyDescent="0.25">
      <c r="A748" t="str">
        <f t="shared" si="11"/>
        <v>INMartin</v>
      </c>
      <c r="B748" t="s">
        <v>949</v>
      </c>
      <c r="C748" t="s">
        <v>2363</v>
      </c>
      <c r="D748" t="s">
        <v>431</v>
      </c>
      <c r="E748" t="s">
        <v>205</v>
      </c>
      <c r="F748" t="s">
        <v>57</v>
      </c>
      <c r="G748">
        <v>335.73700000000002</v>
      </c>
      <c r="H748">
        <v>38.707999999999998</v>
      </c>
      <c r="I748">
        <v>-86.803044691799997</v>
      </c>
      <c r="J748">
        <v>18101</v>
      </c>
    </row>
    <row r="749" spans="1:10" x14ac:dyDescent="0.25">
      <c r="A749" t="str">
        <f t="shared" si="11"/>
        <v>INMiami</v>
      </c>
      <c r="B749" t="s">
        <v>949</v>
      </c>
      <c r="C749" t="s">
        <v>2363</v>
      </c>
      <c r="D749" t="s">
        <v>439</v>
      </c>
      <c r="E749" t="s">
        <v>985</v>
      </c>
      <c r="F749" t="s">
        <v>57</v>
      </c>
      <c r="G749">
        <v>373.84199999999902</v>
      </c>
      <c r="H749">
        <v>40.769500000000001</v>
      </c>
      <c r="I749">
        <v>-86.045044957800002</v>
      </c>
      <c r="J749">
        <v>18103</v>
      </c>
    </row>
    <row r="750" spans="1:10" x14ac:dyDescent="0.25">
      <c r="A750" t="str">
        <f t="shared" si="11"/>
        <v>INVermillion</v>
      </c>
      <c r="B750" t="s">
        <v>949</v>
      </c>
      <c r="C750" t="s">
        <v>2363</v>
      </c>
      <c r="D750" t="s">
        <v>783</v>
      </c>
      <c r="E750" t="s">
        <v>986</v>
      </c>
      <c r="F750" t="s">
        <v>57</v>
      </c>
      <c r="G750">
        <v>256.87799999999902</v>
      </c>
      <c r="H750">
        <v>39.8538</v>
      </c>
      <c r="I750">
        <v>-87.463975327900002</v>
      </c>
      <c r="J750">
        <v>18165</v>
      </c>
    </row>
    <row r="751" spans="1:10" x14ac:dyDescent="0.25">
      <c r="A751" t="str">
        <f t="shared" si="11"/>
        <v>INVigo</v>
      </c>
      <c r="B751" t="s">
        <v>949</v>
      </c>
      <c r="C751" t="s">
        <v>2363</v>
      </c>
      <c r="D751" t="s">
        <v>785</v>
      </c>
      <c r="E751" t="s">
        <v>987</v>
      </c>
      <c r="F751" t="s">
        <v>57</v>
      </c>
      <c r="G751">
        <v>403.31299999999902</v>
      </c>
      <c r="H751">
        <v>39.430799999999998</v>
      </c>
      <c r="I751">
        <v>-87.389628069599993</v>
      </c>
      <c r="J751">
        <v>18167</v>
      </c>
    </row>
    <row r="752" spans="1:10" x14ac:dyDescent="0.25">
      <c r="A752" t="str">
        <f t="shared" si="11"/>
        <v>INWabash</v>
      </c>
      <c r="B752" t="s">
        <v>949</v>
      </c>
      <c r="C752" t="s">
        <v>2363</v>
      </c>
      <c r="D752" t="s">
        <v>786</v>
      </c>
      <c r="E752" t="s">
        <v>907</v>
      </c>
      <c r="F752" t="s">
        <v>57</v>
      </c>
      <c r="G752">
        <v>412.43400000000003</v>
      </c>
      <c r="H752">
        <v>40.845599999999997</v>
      </c>
      <c r="I752">
        <v>-85.793999817300005</v>
      </c>
      <c r="J752">
        <v>18169</v>
      </c>
    </row>
    <row r="753" spans="1:10" x14ac:dyDescent="0.25">
      <c r="A753" t="str">
        <f t="shared" si="11"/>
        <v>INWarren</v>
      </c>
      <c r="B753" t="s">
        <v>949</v>
      </c>
      <c r="C753" t="s">
        <v>2363</v>
      </c>
      <c r="D753" t="s">
        <v>696</v>
      </c>
      <c r="E753" t="s">
        <v>734</v>
      </c>
      <c r="F753" t="s">
        <v>57</v>
      </c>
      <c r="G753">
        <v>364.68099999999902</v>
      </c>
      <c r="H753">
        <v>40.346899999999998</v>
      </c>
      <c r="I753">
        <v>-87.353301741400003</v>
      </c>
      <c r="J753">
        <v>18171</v>
      </c>
    </row>
    <row r="754" spans="1:10" x14ac:dyDescent="0.25">
      <c r="A754" t="str">
        <f t="shared" si="11"/>
        <v>INWarrick</v>
      </c>
      <c r="B754" t="s">
        <v>949</v>
      </c>
      <c r="C754" t="s">
        <v>2363</v>
      </c>
      <c r="D754" t="s">
        <v>788</v>
      </c>
      <c r="E754" t="s">
        <v>988</v>
      </c>
      <c r="F754" t="s">
        <v>57</v>
      </c>
      <c r="G754">
        <v>384.815</v>
      </c>
      <c r="H754">
        <v>38.092199999999998</v>
      </c>
      <c r="I754">
        <v>-87.272074833399998</v>
      </c>
      <c r="J754">
        <v>18173</v>
      </c>
    </row>
    <row r="755" spans="1:10" x14ac:dyDescent="0.25">
      <c r="A755" t="str">
        <f t="shared" si="11"/>
        <v>INWayne</v>
      </c>
      <c r="B755" t="s">
        <v>949</v>
      </c>
      <c r="C755" t="s">
        <v>2363</v>
      </c>
      <c r="D755" t="s">
        <v>792</v>
      </c>
      <c r="E755" t="s">
        <v>737</v>
      </c>
      <c r="F755" t="s">
        <v>57</v>
      </c>
      <c r="G755">
        <v>401.74</v>
      </c>
      <c r="H755">
        <v>39.864400000000003</v>
      </c>
      <c r="I755">
        <v>-85.009835997500005</v>
      </c>
      <c r="J755">
        <v>18177</v>
      </c>
    </row>
    <row r="756" spans="1:10" x14ac:dyDescent="0.25">
      <c r="A756" t="str">
        <f t="shared" si="11"/>
        <v>INWhitley</v>
      </c>
      <c r="B756" t="s">
        <v>949</v>
      </c>
      <c r="C756" t="s">
        <v>2363</v>
      </c>
      <c r="D756" t="s">
        <v>698</v>
      </c>
      <c r="E756" t="s">
        <v>989</v>
      </c>
      <c r="F756" t="s">
        <v>57</v>
      </c>
      <c r="G756">
        <v>335.56900000000002</v>
      </c>
      <c r="H756">
        <v>41.139400000000002</v>
      </c>
      <c r="I756">
        <v>-85.505128932800005</v>
      </c>
      <c r="J756">
        <v>18183</v>
      </c>
    </row>
    <row r="757" spans="1:10" x14ac:dyDescent="0.25">
      <c r="A757" t="str">
        <f t="shared" si="11"/>
        <v>IAWayne</v>
      </c>
      <c r="B757" t="s">
        <v>990</v>
      </c>
      <c r="C757" t="s">
        <v>2364</v>
      </c>
      <c r="D757" t="s">
        <v>700</v>
      </c>
      <c r="E757" t="s">
        <v>737</v>
      </c>
      <c r="F757" t="s">
        <v>57</v>
      </c>
      <c r="G757">
        <v>525.43700000000001</v>
      </c>
      <c r="H757">
        <v>40.7395</v>
      </c>
      <c r="I757">
        <v>-93.327370224800006</v>
      </c>
      <c r="J757">
        <v>19185</v>
      </c>
    </row>
    <row r="758" spans="1:10" x14ac:dyDescent="0.25">
      <c r="A758" t="str">
        <f t="shared" si="11"/>
        <v>IAWebster</v>
      </c>
      <c r="B758" t="s">
        <v>990</v>
      </c>
      <c r="C758" t="s">
        <v>2364</v>
      </c>
      <c r="D758" t="s">
        <v>797</v>
      </c>
      <c r="E758" t="s">
        <v>859</v>
      </c>
      <c r="F758" t="s">
        <v>57</v>
      </c>
      <c r="G758">
        <v>715.61900000000003</v>
      </c>
      <c r="H758">
        <v>42.427900000000001</v>
      </c>
      <c r="I758">
        <v>-94.181783263200003</v>
      </c>
      <c r="J758">
        <v>19187</v>
      </c>
    </row>
    <row r="759" spans="1:10" x14ac:dyDescent="0.25">
      <c r="A759" t="str">
        <f t="shared" si="11"/>
        <v>IAWinnebago</v>
      </c>
      <c r="B759" t="s">
        <v>990</v>
      </c>
      <c r="C759" t="s">
        <v>2364</v>
      </c>
      <c r="D759" t="s">
        <v>701</v>
      </c>
      <c r="E759" t="s">
        <v>946</v>
      </c>
      <c r="F759" t="s">
        <v>57</v>
      </c>
      <c r="G759">
        <v>400.48899999999901</v>
      </c>
      <c r="H759">
        <v>43.377499999999998</v>
      </c>
      <c r="I759">
        <v>-93.734126748400001</v>
      </c>
      <c r="J759">
        <v>19189</v>
      </c>
    </row>
    <row r="760" spans="1:10" x14ac:dyDescent="0.25">
      <c r="A760" t="str">
        <f t="shared" si="11"/>
        <v>IAWinneshiek</v>
      </c>
      <c r="B760" t="s">
        <v>990</v>
      </c>
      <c r="C760" t="s">
        <v>2364</v>
      </c>
      <c r="D760" t="s">
        <v>703</v>
      </c>
      <c r="E760" t="s">
        <v>991</v>
      </c>
      <c r="F760" t="s">
        <v>57</v>
      </c>
      <c r="G760">
        <v>689.86800000000005</v>
      </c>
      <c r="H760">
        <v>43.290599999999998</v>
      </c>
      <c r="I760">
        <v>-91.843681179900003</v>
      </c>
      <c r="J760">
        <v>19191</v>
      </c>
    </row>
    <row r="761" spans="1:10" x14ac:dyDescent="0.25">
      <c r="A761" t="str">
        <f t="shared" si="11"/>
        <v>IAWoodbury</v>
      </c>
      <c r="B761" t="s">
        <v>990</v>
      </c>
      <c r="C761" t="s">
        <v>2364</v>
      </c>
      <c r="D761" t="s">
        <v>799</v>
      </c>
      <c r="E761" t="s">
        <v>992</v>
      </c>
      <c r="F761" t="s">
        <v>57</v>
      </c>
      <c r="G761">
        <v>872.83399999999904</v>
      </c>
      <c r="H761">
        <v>42.389699999999998</v>
      </c>
      <c r="I761">
        <v>-96.0447560299</v>
      </c>
      <c r="J761">
        <v>19193</v>
      </c>
    </row>
    <row r="762" spans="1:10" x14ac:dyDescent="0.25">
      <c r="A762" t="str">
        <f t="shared" si="11"/>
        <v>IAWorth</v>
      </c>
      <c r="B762" t="s">
        <v>990</v>
      </c>
      <c r="C762" t="s">
        <v>2364</v>
      </c>
      <c r="D762" t="s">
        <v>704</v>
      </c>
      <c r="E762" t="s">
        <v>851</v>
      </c>
      <c r="F762" t="s">
        <v>57</v>
      </c>
      <c r="G762">
        <v>400.12299999999902</v>
      </c>
      <c r="H762">
        <v>43.377400000000002</v>
      </c>
      <c r="I762">
        <v>-93.260857597300003</v>
      </c>
      <c r="J762">
        <v>19195</v>
      </c>
    </row>
    <row r="763" spans="1:10" x14ac:dyDescent="0.25">
      <c r="A763" t="str">
        <f t="shared" si="11"/>
        <v>IAWright</v>
      </c>
      <c r="B763" t="s">
        <v>990</v>
      </c>
      <c r="C763" t="s">
        <v>2364</v>
      </c>
      <c r="D763" t="s">
        <v>800</v>
      </c>
      <c r="E763" t="s">
        <v>993</v>
      </c>
      <c r="F763" t="s">
        <v>57</v>
      </c>
      <c r="G763">
        <v>580.42200000000003</v>
      </c>
      <c r="H763">
        <v>42.7331</v>
      </c>
      <c r="I763">
        <v>-93.735158943599998</v>
      </c>
      <c r="J763">
        <v>19197</v>
      </c>
    </row>
    <row r="764" spans="1:10" x14ac:dyDescent="0.25">
      <c r="A764" t="str">
        <f t="shared" si="11"/>
        <v>IAAdams</v>
      </c>
      <c r="B764" t="s">
        <v>990</v>
      </c>
      <c r="C764" t="s">
        <v>2364</v>
      </c>
      <c r="D764" t="s">
        <v>351</v>
      </c>
      <c r="E764" t="s">
        <v>581</v>
      </c>
      <c r="F764" t="s">
        <v>57</v>
      </c>
      <c r="G764">
        <v>423.43900000000002</v>
      </c>
      <c r="H764">
        <v>41.029000000000003</v>
      </c>
      <c r="I764">
        <v>-94.699148179199995</v>
      </c>
      <c r="J764">
        <v>19003</v>
      </c>
    </row>
    <row r="765" spans="1:10" x14ac:dyDescent="0.25">
      <c r="A765" t="str">
        <f t="shared" si="11"/>
        <v>IAAllamakee</v>
      </c>
      <c r="B765" t="s">
        <v>990</v>
      </c>
      <c r="C765" t="s">
        <v>2364</v>
      </c>
      <c r="D765" t="s">
        <v>352</v>
      </c>
      <c r="E765" t="s">
        <v>994</v>
      </c>
      <c r="F765" t="s">
        <v>57</v>
      </c>
      <c r="G765">
        <v>639.08199999999897</v>
      </c>
      <c r="H765">
        <v>43.284300000000002</v>
      </c>
      <c r="I765">
        <v>-91.3780527535</v>
      </c>
      <c r="J765">
        <v>19005</v>
      </c>
    </row>
    <row r="766" spans="1:10" x14ac:dyDescent="0.25">
      <c r="A766" t="str">
        <f t="shared" si="11"/>
        <v>IAAppanoose</v>
      </c>
      <c r="B766" t="s">
        <v>990</v>
      </c>
      <c r="C766" t="s">
        <v>2364</v>
      </c>
      <c r="D766" t="s">
        <v>354</v>
      </c>
      <c r="E766" t="s">
        <v>995</v>
      </c>
      <c r="F766" t="s">
        <v>57</v>
      </c>
      <c r="G766">
        <v>497.29199999999901</v>
      </c>
      <c r="H766">
        <v>40.743200000000002</v>
      </c>
      <c r="I766">
        <v>-92.868618878000007</v>
      </c>
      <c r="J766">
        <v>19007</v>
      </c>
    </row>
    <row r="767" spans="1:10" x14ac:dyDescent="0.25">
      <c r="A767" t="str">
        <f t="shared" si="11"/>
        <v>IAClarke</v>
      </c>
      <c r="B767" t="s">
        <v>990</v>
      </c>
      <c r="C767" t="s">
        <v>2364</v>
      </c>
      <c r="D767" t="s">
        <v>327</v>
      </c>
      <c r="E767" t="s">
        <v>363</v>
      </c>
      <c r="F767" t="s">
        <v>57</v>
      </c>
      <c r="G767">
        <v>431.16699999999901</v>
      </c>
      <c r="H767">
        <v>41.029000000000003</v>
      </c>
      <c r="I767">
        <v>-93.7851682127</v>
      </c>
      <c r="J767">
        <v>19039</v>
      </c>
    </row>
    <row r="768" spans="1:10" x14ac:dyDescent="0.25">
      <c r="A768" t="str">
        <f t="shared" si="11"/>
        <v>IAClay</v>
      </c>
      <c r="B768" t="s">
        <v>990</v>
      </c>
      <c r="C768" t="s">
        <v>2364</v>
      </c>
      <c r="D768" t="s">
        <v>329</v>
      </c>
      <c r="E768" t="s">
        <v>365</v>
      </c>
      <c r="F768" t="s">
        <v>57</v>
      </c>
      <c r="G768">
        <v>567.23800000000006</v>
      </c>
      <c r="H768">
        <v>43.082599999999999</v>
      </c>
      <c r="I768">
        <v>-95.1509383426</v>
      </c>
      <c r="J768">
        <v>19041</v>
      </c>
    </row>
    <row r="769" spans="1:10" x14ac:dyDescent="0.25">
      <c r="A769" t="str">
        <f t="shared" si="11"/>
        <v>IAClayton</v>
      </c>
      <c r="B769" t="s">
        <v>990</v>
      </c>
      <c r="C769" t="s">
        <v>2364</v>
      </c>
      <c r="D769" t="s">
        <v>370</v>
      </c>
      <c r="E769" t="s">
        <v>674</v>
      </c>
      <c r="F769" t="s">
        <v>57</v>
      </c>
      <c r="G769">
        <v>778.53899999999896</v>
      </c>
      <c r="H769">
        <v>42.844700000000003</v>
      </c>
      <c r="I769">
        <v>-91.341429668900005</v>
      </c>
      <c r="J769">
        <v>19043</v>
      </c>
    </row>
    <row r="770" spans="1:10" x14ac:dyDescent="0.25">
      <c r="A770" t="str">
        <f t="shared" si="11"/>
        <v>IACrawford</v>
      </c>
      <c r="B770" t="s">
        <v>990</v>
      </c>
      <c r="C770" t="s">
        <v>2364</v>
      </c>
      <c r="D770" t="s">
        <v>372</v>
      </c>
      <c r="E770" t="s">
        <v>503</v>
      </c>
      <c r="F770" t="s">
        <v>57</v>
      </c>
      <c r="G770">
        <v>714.19</v>
      </c>
      <c r="H770">
        <v>42.037199999999999</v>
      </c>
      <c r="I770">
        <v>-95.381977960499995</v>
      </c>
      <c r="J770">
        <v>19047</v>
      </c>
    </row>
    <row r="771" spans="1:10" x14ac:dyDescent="0.25">
      <c r="A771" t="str">
        <f t="shared" ref="A771:A834" si="12">C771&amp;E771</f>
        <v>IADallas</v>
      </c>
      <c r="B771" t="s">
        <v>990</v>
      </c>
      <c r="C771" t="s">
        <v>2364</v>
      </c>
      <c r="D771" t="s">
        <v>333</v>
      </c>
      <c r="E771" t="s">
        <v>373</v>
      </c>
      <c r="F771" t="s">
        <v>57</v>
      </c>
      <c r="G771">
        <v>588.447</v>
      </c>
      <c r="H771">
        <v>41.684899999999999</v>
      </c>
      <c r="I771">
        <v>-94.039746687499999</v>
      </c>
      <c r="J771">
        <v>19049</v>
      </c>
    </row>
    <row r="772" spans="1:10" x14ac:dyDescent="0.25">
      <c r="A772" t="str">
        <f t="shared" si="12"/>
        <v>IADavis</v>
      </c>
      <c r="B772" t="s">
        <v>990</v>
      </c>
      <c r="C772" t="s">
        <v>2364</v>
      </c>
      <c r="D772" t="s">
        <v>374</v>
      </c>
      <c r="E772" t="s">
        <v>996</v>
      </c>
      <c r="F772" t="s">
        <v>57</v>
      </c>
      <c r="G772">
        <v>502.18799999999902</v>
      </c>
      <c r="H772">
        <v>40.747700000000002</v>
      </c>
      <c r="I772">
        <v>-92.409714297799994</v>
      </c>
      <c r="J772">
        <v>19051</v>
      </c>
    </row>
    <row r="773" spans="1:10" x14ac:dyDescent="0.25">
      <c r="A773" t="str">
        <f t="shared" si="12"/>
        <v>IADecatur</v>
      </c>
      <c r="B773" t="s">
        <v>990</v>
      </c>
      <c r="C773" t="s">
        <v>2364</v>
      </c>
      <c r="D773" t="s">
        <v>335</v>
      </c>
      <c r="E773" t="s">
        <v>760</v>
      </c>
      <c r="F773" t="s">
        <v>57</v>
      </c>
      <c r="G773">
        <v>531.88099999999895</v>
      </c>
      <c r="H773">
        <v>40.737699999999997</v>
      </c>
      <c r="I773">
        <v>-93.786308325700006</v>
      </c>
      <c r="J773">
        <v>19053</v>
      </c>
    </row>
    <row r="774" spans="1:10" x14ac:dyDescent="0.25">
      <c r="A774" t="str">
        <f t="shared" si="12"/>
        <v>IADes Moines</v>
      </c>
      <c r="B774" t="s">
        <v>990</v>
      </c>
      <c r="C774" t="s">
        <v>2364</v>
      </c>
      <c r="D774" t="s">
        <v>337</v>
      </c>
      <c r="E774" t="s">
        <v>997</v>
      </c>
      <c r="F774" t="s">
        <v>57</v>
      </c>
      <c r="G774">
        <v>416.12299999999902</v>
      </c>
      <c r="H774">
        <v>40.923200000000001</v>
      </c>
      <c r="I774">
        <v>-91.181465838099996</v>
      </c>
      <c r="J774">
        <v>19057</v>
      </c>
    </row>
    <row r="775" spans="1:10" x14ac:dyDescent="0.25">
      <c r="A775" t="str">
        <f t="shared" si="12"/>
        <v>IADickinson</v>
      </c>
      <c r="B775" t="s">
        <v>990</v>
      </c>
      <c r="C775" t="s">
        <v>2364</v>
      </c>
      <c r="D775" t="s">
        <v>378</v>
      </c>
      <c r="E775" t="s">
        <v>998</v>
      </c>
      <c r="F775" t="s">
        <v>57</v>
      </c>
      <c r="G775">
        <v>380.60599999999903</v>
      </c>
      <c r="H775">
        <v>43.377899999999997</v>
      </c>
      <c r="I775">
        <v>-95.1508779686</v>
      </c>
      <c r="J775">
        <v>19059</v>
      </c>
    </row>
    <row r="776" spans="1:10" x14ac:dyDescent="0.25">
      <c r="A776" t="str">
        <f t="shared" si="12"/>
        <v>IADubuque</v>
      </c>
      <c r="B776" t="s">
        <v>990</v>
      </c>
      <c r="C776" t="s">
        <v>2364</v>
      </c>
      <c r="D776" t="s">
        <v>339</v>
      </c>
      <c r="E776" t="s">
        <v>999</v>
      </c>
      <c r="F776" t="s">
        <v>57</v>
      </c>
      <c r="G776">
        <v>608.30499999999904</v>
      </c>
      <c r="H776">
        <v>42.468800000000002</v>
      </c>
      <c r="I776">
        <v>-90.882436072499999</v>
      </c>
      <c r="J776">
        <v>19061</v>
      </c>
    </row>
    <row r="777" spans="1:10" x14ac:dyDescent="0.25">
      <c r="A777" t="str">
        <f t="shared" si="12"/>
        <v>IAEmmet</v>
      </c>
      <c r="B777" t="s">
        <v>990</v>
      </c>
      <c r="C777" t="s">
        <v>2364</v>
      </c>
      <c r="D777" t="s">
        <v>380</v>
      </c>
      <c r="E777" t="s">
        <v>1000</v>
      </c>
      <c r="F777" t="s">
        <v>57</v>
      </c>
      <c r="G777">
        <v>395.88299999999902</v>
      </c>
      <c r="H777">
        <v>43.377899999999997</v>
      </c>
      <c r="I777">
        <v>-94.6784374697</v>
      </c>
      <c r="J777">
        <v>19063</v>
      </c>
    </row>
    <row r="778" spans="1:10" x14ac:dyDescent="0.25">
      <c r="A778" t="str">
        <f t="shared" si="12"/>
        <v>IAFayette</v>
      </c>
      <c r="B778" t="s">
        <v>990</v>
      </c>
      <c r="C778" t="s">
        <v>2364</v>
      </c>
      <c r="D778" t="s">
        <v>382</v>
      </c>
      <c r="E778" t="s">
        <v>338</v>
      </c>
      <c r="F778" t="s">
        <v>57</v>
      </c>
      <c r="G778">
        <v>730.81100000000004</v>
      </c>
      <c r="H778">
        <v>42.8626</v>
      </c>
      <c r="I778">
        <v>-91.844355070199995</v>
      </c>
      <c r="J778">
        <v>19065</v>
      </c>
    </row>
    <row r="779" spans="1:10" x14ac:dyDescent="0.25">
      <c r="A779" t="str">
        <f t="shared" si="12"/>
        <v>IAFranklin</v>
      </c>
      <c r="B779" t="s">
        <v>990</v>
      </c>
      <c r="C779" t="s">
        <v>2364</v>
      </c>
      <c r="D779" t="s">
        <v>433</v>
      </c>
      <c r="E779" t="s">
        <v>379</v>
      </c>
      <c r="F779" t="s">
        <v>57</v>
      </c>
      <c r="G779">
        <v>581.97199999999896</v>
      </c>
      <c r="H779">
        <v>42.732500000000002</v>
      </c>
      <c r="I779">
        <v>-93.262473584999995</v>
      </c>
      <c r="J779">
        <v>19069</v>
      </c>
    </row>
    <row r="780" spans="1:10" x14ac:dyDescent="0.25">
      <c r="A780" t="str">
        <f t="shared" si="12"/>
        <v>IAFremont</v>
      </c>
      <c r="B780" t="s">
        <v>990</v>
      </c>
      <c r="C780" t="s">
        <v>2364</v>
      </c>
      <c r="D780" t="s">
        <v>384</v>
      </c>
      <c r="E780" t="s">
        <v>619</v>
      </c>
      <c r="F780" t="s">
        <v>57</v>
      </c>
      <c r="G780">
        <v>511.14999999999901</v>
      </c>
      <c r="H780">
        <v>40.745600000000003</v>
      </c>
      <c r="I780">
        <v>-95.6046728277</v>
      </c>
      <c r="J780">
        <v>19071</v>
      </c>
    </row>
    <row r="781" spans="1:10" x14ac:dyDescent="0.25">
      <c r="A781" t="str">
        <f t="shared" si="12"/>
        <v>IAGreene</v>
      </c>
      <c r="B781" t="s">
        <v>990</v>
      </c>
      <c r="C781" t="s">
        <v>2364</v>
      </c>
      <c r="D781" t="s">
        <v>385</v>
      </c>
      <c r="E781" t="s">
        <v>381</v>
      </c>
      <c r="F781" t="s">
        <v>57</v>
      </c>
      <c r="G781">
        <v>569.57399999999905</v>
      </c>
      <c r="H781">
        <v>42.036200000000001</v>
      </c>
      <c r="I781">
        <v>-94.396849904299998</v>
      </c>
      <c r="J781">
        <v>19073</v>
      </c>
    </row>
    <row r="782" spans="1:10" x14ac:dyDescent="0.25">
      <c r="A782" t="str">
        <f t="shared" si="12"/>
        <v>IAGrundy</v>
      </c>
      <c r="B782" t="s">
        <v>990</v>
      </c>
      <c r="C782" t="s">
        <v>2364</v>
      </c>
      <c r="D782" t="s">
        <v>343</v>
      </c>
      <c r="E782" t="s">
        <v>896</v>
      </c>
      <c r="F782" t="s">
        <v>57</v>
      </c>
      <c r="G782">
        <v>501.858</v>
      </c>
      <c r="H782">
        <v>42.401899999999998</v>
      </c>
      <c r="I782">
        <v>-92.791428004300002</v>
      </c>
      <c r="J782">
        <v>19075</v>
      </c>
    </row>
    <row r="783" spans="1:10" x14ac:dyDescent="0.25">
      <c r="A783" t="str">
        <f t="shared" si="12"/>
        <v>IABenton</v>
      </c>
      <c r="B783" t="s">
        <v>990</v>
      </c>
      <c r="C783" t="s">
        <v>2364</v>
      </c>
      <c r="D783" t="s">
        <v>358</v>
      </c>
      <c r="E783" t="s">
        <v>472</v>
      </c>
      <c r="F783" t="s">
        <v>57</v>
      </c>
      <c r="G783">
        <v>716.26499999999896</v>
      </c>
      <c r="H783">
        <v>42.080199999999998</v>
      </c>
      <c r="I783">
        <v>-92.065696604099998</v>
      </c>
      <c r="J783">
        <v>19011</v>
      </c>
    </row>
    <row r="784" spans="1:10" x14ac:dyDescent="0.25">
      <c r="A784" t="str">
        <f t="shared" si="12"/>
        <v>IABlack Hawk</v>
      </c>
      <c r="B784" t="s">
        <v>990</v>
      </c>
      <c r="C784" t="s">
        <v>2364</v>
      </c>
      <c r="D784" t="s">
        <v>415</v>
      </c>
      <c r="E784" t="s">
        <v>1001</v>
      </c>
      <c r="F784" t="s">
        <v>57</v>
      </c>
      <c r="G784">
        <v>565.76900000000001</v>
      </c>
      <c r="H784">
        <v>42.470100000000002</v>
      </c>
      <c r="I784">
        <v>-92.308831993699997</v>
      </c>
      <c r="J784">
        <v>19013</v>
      </c>
    </row>
    <row r="785" spans="1:10" x14ac:dyDescent="0.25">
      <c r="A785" t="str">
        <f t="shared" si="12"/>
        <v>IABoone</v>
      </c>
      <c r="B785" t="s">
        <v>990</v>
      </c>
      <c r="C785" t="s">
        <v>2364</v>
      </c>
      <c r="D785" t="s">
        <v>417</v>
      </c>
      <c r="E785" t="s">
        <v>499</v>
      </c>
      <c r="F785" t="s">
        <v>57</v>
      </c>
      <c r="G785">
        <v>571.56899999999905</v>
      </c>
      <c r="H785">
        <v>42.036499999999997</v>
      </c>
      <c r="I785">
        <v>-93.931659410600005</v>
      </c>
      <c r="J785">
        <v>19015</v>
      </c>
    </row>
    <row r="786" spans="1:10" x14ac:dyDescent="0.25">
      <c r="A786" t="str">
        <f t="shared" si="12"/>
        <v>IABremer</v>
      </c>
      <c r="B786" t="s">
        <v>990</v>
      </c>
      <c r="C786" t="s">
        <v>2364</v>
      </c>
      <c r="D786" t="s">
        <v>418</v>
      </c>
      <c r="E786" t="s">
        <v>1002</v>
      </c>
      <c r="F786" t="s">
        <v>57</v>
      </c>
      <c r="G786">
        <v>435.47699999999901</v>
      </c>
      <c r="H786">
        <v>42.7746</v>
      </c>
      <c r="I786">
        <v>-92.318060014699995</v>
      </c>
      <c r="J786">
        <v>19017</v>
      </c>
    </row>
    <row r="787" spans="1:10" x14ac:dyDescent="0.25">
      <c r="A787" t="str">
        <f t="shared" si="12"/>
        <v>IABuchanan</v>
      </c>
      <c r="B787" t="s">
        <v>990</v>
      </c>
      <c r="C787" t="s">
        <v>2364</v>
      </c>
      <c r="D787" t="s">
        <v>419</v>
      </c>
      <c r="E787" t="s">
        <v>1003</v>
      </c>
      <c r="F787" t="s">
        <v>57</v>
      </c>
      <c r="G787">
        <v>571.01999999999896</v>
      </c>
      <c r="H787">
        <v>42.470799999999997</v>
      </c>
      <c r="I787">
        <v>-91.837839199300006</v>
      </c>
      <c r="J787">
        <v>19019</v>
      </c>
    </row>
    <row r="788" spans="1:10" x14ac:dyDescent="0.25">
      <c r="A788" t="str">
        <f t="shared" si="12"/>
        <v>IAButler</v>
      </c>
      <c r="B788" t="s">
        <v>990</v>
      </c>
      <c r="C788" t="s">
        <v>2364</v>
      </c>
      <c r="D788" t="s">
        <v>360</v>
      </c>
      <c r="E788" t="s">
        <v>416</v>
      </c>
      <c r="F788" t="s">
        <v>57</v>
      </c>
      <c r="G788">
        <v>580.13099999999895</v>
      </c>
      <c r="H788">
        <v>42.7316</v>
      </c>
      <c r="I788">
        <v>-92.790184492600005</v>
      </c>
      <c r="J788">
        <v>19023</v>
      </c>
    </row>
    <row r="789" spans="1:10" x14ac:dyDescent="0.25">
      <c r="A789" t="str">
        <f t="shared" si="12"/>
        <v>IACalhoun</v>
      </c>
      <c r="B789" t="s">
        <v>990</v>
      </c>
      <c r="C789" t="s">
        <v>2364</v>
      </c>
      <c r="D789" t="s">
        <v>362</v>
      </c>
      <c r="E789" t="s">
        <v>259</v>
      </c>
      <c r="F789" t="s">
        <v>57</v>
      </c>
      <c r="G789">
        <v>569.96799999999905</v>
      </c>
      <c r="H789">
        <v>42.385199999999998</v>
      </c>
      <c r="I789">
        <v>-94.640398196600003</v>
      </c>
      <c r="J789">
        <v>19025</v>
      </c>
    </row>
    <row r="790" spans="1:10" x14ac:dyDescent="0.25">
      <c r="A790" t="str">
        <f t="shared" si="12"/>
        <v>IACarroll</v>
      </c>
      <c r="B790" t="s">
        <v>990</v>
      </c>
      <c r="C790" t="s">
        <v>2364</v>
      </c>
      <c r="D790" t="s">
        <v>364</v>
      </c>
      <c r="E790" t="s">
        <v>500</v>
      </c>
      <c r="F790" t="s">
        <v>57</v>
      </c>
      <c r="G790">
        <v>569.43700000000001</v>
      </c>
      <c r="H790">
        <v>42.036200000000001</v>
      </c>
      <c r="I790">
        <v>-94.860559746700005</v>
      </c>
      <c r="J790">
        <v>19027</v>
      </c>
    </row>
    <row r="791" spans="1:10" x14ac:dyDescent="0.25">
      <c r="A791" t="str">
        <f t="shared" si="12"/>
        <v>IACass</v>
      </c>
      <c r="B791" t="s">
        <v>990</v>
      </c>
      <c r="C791" t="s">
        <v>2364</v>
      </c>
      <c r="D791" t="s">
        <v>321</v>
      </c>
      <c r="E791" t="s">
        <v>899</v>
      </c>
      <c r="F791" t="s">
        <v>57</v>
      </c>
      <c r="G791">
        <v>564.26900000000001</v>
      </c>
      <c r="H791">
        <v>41.331499999999998</v>
      </c>
      <c r="I791">
        <v>-94.927820855600004</v>
      </c>
      <c r="J791">
        <v>19029</v>
      </c>
    </row>
    <row r="792" spans="1:10" x14ac:dyDescent="0.25">
      <c r="A792" t="str">
        <f t="shared" si="12"/>
        <v>IACedar</v>
      </c>
      <c r="B792" t="s">
        <v>990</v>
      </c>
      <c r="C792" t="s">
        <v>2364</v>
      </c>
      <c r="D792" t="s">
        <v>323</v>
      </c>
      <c r="E792" t="s">
        <v>1004</v>
      </c>
      <c r="F792" t="s">
        <v>57</v>
      </c>
      <c r="G792">
        <v>579.43600000000004</v>
      </c>
      <c r="H792">
        <v>41.772300000000001</v>
      </c>
      <c r="I792">
        <v>-91.132421069100005</v>
      </c>
      <c r="J792">
        <v>19031</v>
      </c>
    </row>
    <row r="793" spans="1:10" x14ac:dyDescent="0.25">
      <c r="A793" t="str">
        <f t="shared" si="12"/>
        <v>IACherokee</v>
      </c>
      <c r="B793" t="s">
        <v>990</v>
      </c>
      <c r="C793" t="s">
        <v>2364</v>
      </c>
      <c r="D793" t="s">
        <v>368</v>
      </c>
      <c r="E793" t="s">
        <v>420</v>
      </c>
      <c r="F793" t="s">
        <v>57</v>
      </c>
      <c r="G793">
        <v>576.90599999999904</v>
      </c>
      <c r="H793">
        <v>42.735599999999998</v>
      </c>
      <c r="I793">
        <v>-95.623820316700005</v>
      </c>
      <c r="J793">
        <v>19035</v>
      </c>
    </row>
    <row r="794" spans="1:10" x14ac:dyDescent="0.25">
      <c r="A794" t="str">
        <f t="shared" si="12"/>
        <v>IAChickasaw</v>
      </c>
      <c r="B794" t="s">
        <v>990</v>
      </c>
      <c r="C794" t="s">
        <v>2364</v>
      </c>
      <c r="D794" t="s">
        <v>325</v>
      </c>
      <c r="E794" t="s">
        <v>1005</v>
      </c>
      <c r="F794" t="s">
        <v>57</v>
      </c>
      <c r="G794">
        <v>504.38</v>
      </c>
      <c r="H794">
        <v>43.060099999999998</v>
      </c>
      <c r="I794">
        <v>-92.317680592299993</v>
      </c>
      <c r="J794">
        <v>19037</v>
      </c>
    </row>
    <row r="795" spans="1:10" x14ac:dyDescent="0.25">
      <c r="A795" t="str">
        <f t="shared" si="12"/>
        <v>IAAdair</v>
      </c>
      <c r="B795" t="s">
        <v>990</v>
      </c>
      <c r="C795" t="s">
        <v>2364</v>
      </c>
      <c r="D795" t="s">
        <v>349</v>
      </c>
      <c r="E795" t="s">
        <v>1006</v>
      </c>
      <c r="F795" t="s">
        <v>57</v>
      </c>
      <c r="G795">
        <v>569.27099999999905</v>
      </c>
      <c r="H795">
        <v>41.3307</v>
      </c>
      <c r="I795">
        <v>-94.470961214599996</v>
      </c>
      <c r="J795">
        <v>19001</v>
      </c>
    </row>
    <row r="796" spans="1:10" x14ac:dyDescent="0.25">
      <c r="A796" t="str">
        <f t="shared" si="12"/>
        <v>IAAudubon</v>
      </c>
      <c r="B796" t="s">
        <v>990</v>
      </c>
      <c r="C796" t="s">
        <v>2364</v>
      </c>
      <c r="D796" t="s">
        <v>356</v>
      </c>
      <c r="E796" t="s">
        <v>1007</v>
      </c>
      <c r="F796" t="s">
        <v>57</v>
      </c>
      <c r="G796">
        <v>442.96100000000001</v>
      </c>
      <c r="H796">
        <v>41.684600000000003</v>
      </c>
      <c r="I796">
        <v>-94.905818673200002</v>
      </c>
      <c r="J796">
        <v>19009</v>
      </c>
    </row>
    <row r="797" spans="1:10" x14ac:dyDescent="0.25">
      <c r="A797" t="str">
        <f t="shared" si="12"/>
        <v>IABuena Vista</v>
      </c>
      <c r="B797" t="s">
        <v>990</v>
      </c>
      <c r="C797" t="s">
        <v>2364</v>
      </c>
      <c r="D797" t="s">
        <v>421</v>
      </c>
      <c r="E797" t="s">
        <v>1008</v>
      </c>
      <c r="F797" t="s">
        <v>57</v>
      </c>
      <c r="G797">
        <v>574.91499999999905</v>
      </c>
      <c r="H797">
        <v>42.735500000000002</v>
      </c>
      <c r="I797">
        <v>-95.151141606699994</v>
      </c>
      <c r="J797">
        <v>19021</v>
      </c>
    </row>
    <row r="798" spans="1:10" x14ac:dyDescent="0.25">
      <c r="A798" t="str">
        <f t="shared" si="12"/>
        <v>IACerro Gordo</v>
      </c>
      <c r="B798" t="s">
        <v>990</v>
      </c>
      <c r="C798" t="s">
        <v>2364</v>
      </c>
      <c r="D798" t="s">
        <v>366</v>
      </c>
      <c r="E798" t="s">
        <v>1009</v>
      </c>
      <c r="F798" t="s">
        <v>57</v>
      </c>
      <c r="G798">
        <v>568.31299999999896</v>
      </c>
      <c r="H798">
        <v>43.081600000000002</v>
      </c>
      <c r="I798">
        <v>-93.260833221599995</v>
      </c>
      <c r="J798">
        <v>19033</v>
      </c>
    </row>
    <row r="799" spans="1:10" x14ac:dyDescent="0.25">
      <c r="A799" t="str">
        <f t="shared" si="12"/>
        <v>IAClinton</v>
      </c>
      <c r="B799" t="s">
        <v>990</v>
      </c>
      <c r="C799" t="s">
        <v>2364</v>
      </c>
      <c r="D799" t="s">
        <v>331</v>
      </c>
      <c r="E799" t="s">
        <v>900</v>
      </c>
      <c r="F799" t="s">
        <v>57</v>
      </c>
      <c r="G799">
        <v>694.91499999999905</v>
      </c>
      <c r="H799">
        <v>41.898000000000003</v>
      </c>
      <c r="I799">
        <v>-90.531951493400001</v>
      </c>
      <c r="J799">
        <v>19045</v>
      </c>
    </row>
    <row r="800" spans="1:10" x14ac:dyDescent="0.25">
      <c r="A800" t="str">
        <f t="shared" si="12"/>
        <v>IADelaware</v>
      </c>
      <c r="B800" t="s">
        <v>990</v>
      </c>
      <c r="C800" t="s">
        <v>2364</v>
      </c>
      <c r="D800" t="s">
        <v>376</v>
      </c>
      <c r="E800" t="s">
        <v>246</v>
      </c>
      <c r="F800" t="s">
        <v>57</v>
      </c>
      <c r="G800">
        <v>577.75599999999895</v>
      </c>
      <c r="H800">
        <v>42.471200000000003</v>
      </c>
      <c r="I800">
        <v>-91.367337461199995</v>
      </c>
      <c r="J800">
        <v>19055</v>
      </c>
    </row>
    <row r="801" spans="1:10" x14ac:dyDescent="0.25">
      <c r="A801" t="str">
        <f t="shared" si="12"/>
        <v>IAFloyd</v>
      </c>
      <c r="B801" t="s">
        <v>990</v>
      </c>
      <c r="C801" t="s">
        <v>2364</v>
      </c>
      <c r="D801" t="s">
        <v>341</v>
      </c>
      <c r="E801" t="s">
        <v>768</v>
      </c>
      <c r="F801" t="s">
        <v>57</v>
      </c>
      <c r="G801">
        <v>500.63200000000001</v>
      </c>
      <c r="H801">
        <v>43.059899999999999</v>
      </c>
      <c r="I801">
        <v>-92.789039571700002</v>
      </c>
      <c r="J801">
        <v>19067</v>
      </c>
    </row>
    <row r="802" spans="1:10" x14ac:dyDescent="0.25">
      <c r="A802" t="str">
        <f t="shared" si="12"/>
        <v>IAHancock</v>
      </c>
      <c r="B802" t="s">
        <v>990</v>
      </c>
      <c r="C802" t="s">
        <v>2364</v>
      </c>
      <c r="D802" t="s">
        <v>435</v>
      </c>
      <c r="E802" t="s">
        <v>227</v>
      </c>
      <c r="F802" t="s">
        <v>57</v>
      </c>
      <c r="G802">
        <v>571.005</v>
      </c>
      <c r="H802">
        <v>43.081899999999997</v>
      </c>
      <c r="I802">
        <v>-93.734279982399997</v>
      </c>
      <c r="J802">
        <v>19081</v>
      </c>
    </row>
    <row r="803" spans="1:10" x14ac:dyDescent="0.25">
      <c r="A803" t="str">
        <f t="shared" si="12"/>
        <v>IAJasper</v>
      </c>
      <c r="B803" t="s">
        <v>990</v>
      </c>
      <c r="C803" t="s">
        <v>2364</v>
      </c>
      <c r="D803" t="s">
        <v>397</v>
      </c>
      <c r="E803" t="s">
        <v>253</v>
      </c>
      <c r="F803" t="s">
        <v>57</v>
      </c>
      <c r="G803">
        <v>730.41999999999905</v>
      </c>
      <c r="H803">
        <v>41.686</v>
      </c>
      <c r="I803">
        <v>-93.053767124000004</v>
      </c>
      <c r="J803">
        <v>19099</v>
      </c>
    </row>
    <row r="804" spans="1:10" x14ac:dyDescent="0.25">
      <c r="A804" t="str">
        <f t="shared" si="12"/>
        <v>IALee</v>
      </c>
      <c r="B804" t="s">
        <v>990</v>
      </c>
      <c r="C804" t="s">
        <v>2364</v>
      </c>
      <c r="D804" t="s">
        <v>443</v>
      </c>
      <c r="E804" t="s">
        <v>199</v>
      </c>
      <c r="F804" t="s">
        <v>57</v>
      </c>
      <c r="G804">
        <v>517.51800000000003</v>
      </c>
      <c r="H804">
        <v>40.642000000000003</v>
      </c>
      <c r="I804">
        <v>-91.479263733799996</v>
      </c>
      <c r="J804">
        <v>19111</v>
      </c>
    </row>
    <row r="805" spans="1:10" x14ac:dyDescent="0.25">
      <c r="A805" t="str">
        <f t="shared" si="12"/>
        <v>IALucas</v>
      </c>
      <c r="B805" t="s">
        <v>990</v>
      </c>
      <c r="C805" t="s">
        <v>2364</v>
      </c>
      <c r="D805" t="s">
        <v>406</v>
      </c>
      <c r="E805" t="s">
        <v>1010</v>
      </c>
      <c r="F805" t="s">
        <v>57</v>
      </c>
      <c r="G805">
        <v>430.59300000000002</v>
      </c>
      <c r="H805">
        <v>41.029400000000003</v>
      </c>
      <c r="I805">
        <v>-93.327751569499995</v>
      </c>
      <c r="J805">
        <v>19117</v>
      </c>
    </row>
    <row r="806" spans="1:10" x14ac:dyDescent="0.25">
      <c r="A806" t="str">
        <f t="shared" si="12"/>
        <v>IAMitchell</v>
      </c>
      <c r="B806" t="s">
        <v>990</v>
      </c>
      <c r="C806" t="s">
        <v>2364</v>
      </c>
      <c r="D806" t="s">
        <v>413</v>
      </c>
      <c r="E806" t="s">
        <v>804</v>
      </c>
      <c r="F806" t="s">
        <v>57</v>
      </c>
      <c r="G806">
        <v>469.13299999999902</v>
      </c>
      <c r="H806">
        <v>43.356400000000001</v>
      </c>
      <c r="I806">
        <v>-92.789013000099999</v>
      </c>
      <c r="J806">
        <v>19131</v>
      </c>
    </row>
    <row r="807" spans="1:10" x14ac:dyDescent="0.25">
      <c r="A807" t="str">
        <f t="shared" si="12"/>
        <v>IAO'Brien</v>
      </c>
      <c r="B807" t="s">
        <v>990</v>
      </c>
      <c r="C807" t="s">
        <v>2364</v>
      </c>
      <c r="D807" t="s">
        <v>523</v>
      </c>
      <c r="E807" t="s">
        <v>1011</v>
      </c>
      <c r="F807" t="s">
        <v>57</v>
      </c>
      <c r="G807">
        <v>573.03499999999894</v>
      </c>
      <c r="H807">
        <v>43.083799999999997</v>
      </c>
      <c r="I807">
        <v>-95.624917206199996</v>
      </c>
      <c r="J807">
        <v>19141</v>
      </c>
    </row>
    <row r="808" spans="1:10" x14ac:dyDescent="0.25">
      <c r="A808" t="str">
        <f t="shared" si="12"/>
        <v>IAPoweshiek</v>
      </c>
      <c r="B808" t="s">
        <v>990</v>
      </c>
      <c r="C808" t="s">
        <v>2364</v>
      </c>
      <c r="D808" t="s">
        <v>779</v>
      </c>
      <c r="E808" t="s">
        <v>1012</v>
      </c>
      <c r="F808" t="s">
        <v>57</v>
      </c>
      <c r="G808">
        <v>584.93200000000002</v>
      </c>
      <c r="H808">
        <v>41.686399999999999</v>
      </c>
      <c r="I808">
        <v>-92.531458289400007</v>
      </c>
      <c r="J808">
        <v>19157</v>
      </c>
    </row>
    <row r="809" spans="1:10" x14ac:dyDescent="0.25">
      <c r="A809" t="str">
        <f t="shared" si="12"/>
        <v>IAScott</v>
      </c>
      <c r="B809" t="s">
        <v>990</v>
      </c>
      <c r="C809" t="s">
        <v>2364</v>
      </c>
      <c r="D809" t="s">
        <v>695</v>
      </c>
      <c r="E809" t="s">
        <v>517</v>
      </c>
      <c r="F809" t="s">
        <v>57</v>
      </c>
      <c r="G809">
        <v>458.089</v>
      </c>
      <c r="H809">
        <v>41.637099999999997</v>
      </c>
      <c r="I809">
        <v>-90.623242657500001</v>
      </c>
      <c r="J809">
        <v>19163</v>
      </c>
    </row>
    <row r="810" spans="1:10" x14ac:dyDescent="0.25">
      <c r="A810" t="str">
        <f t="shared" si="12"/>
        <v>IAUnion</v>
      </c>
      <c r="B810" t="s">
        <v>990</v>
      </c>
      <c r="C810" t="s">
        <v>2364</v>
      </c>
      <c r="D810" t="s">
        <v>790</v>
      </c>
      <c r="E810" t="s">
        <v>494</v>
      </c>
      <c r="F810" t="s">
        <v>57</v>
      </c>
      <c r="G810">
        <v>423.64499999999902</v>
      </c>
      <c r="H810">
        <v>41.027700000000003</v>
      </c>
      <c r="I810">
        <v>-94.242349537400003</v>
      </c>
      <c r="J810">
        <v>19175</v>
      </c>
    </row>
    <row r="811" spans="1:10" x14ac:dyDescent="0.25">
      <c r="A811" t="str">
        <f t="shared" si="12"/>
        <v>IAMadison</v>
      </c>
      <c r="B811" t="s">
        <v>990</v>
      </c>
      <c r="C811" t="s">
        <v>2364</v>
      </c>
      <c r="D811" t="s">
        <v>410</v>
      </c>
      <c r="E811" t="s">
        <v>391</v>
      </c>
      <c r="F811" t="s">
        <v>57</v>
      </c>
      <c r="G811">
        <v>561.00599999999895</v>
      </c>
      <c r="H811">
        <v>41.3307</v>
      </c>
      <c r="I811">
        <v>-94.015562022300003</v>
      </c>
      <c r="J811">
        <v>19121</v>
      </c>
    </row>
    <row r="812" spans="1:10" x14ac:dyDescent="0.25">
      <c r="A812" t="str">
        <f t="shared" si="12"/>
        <v>IAMahaska</v>
      </c>
      <c r="B812" t="s">
        <v>990</v>
      </c>
      <c r="C812" t="s">
        <v>2364</v>
      </c>
      <c r="D812" t="s">
        <v>423</v>
      </c>
      <c r="E812" t="s">
        <v>1013</v>
      </c>
      <c r="F812" t="s">
        <v>57</v>
      </c>
      <c r="G812">
        <v>570.86300000000006</v>
      </c>
      <c r="H812">
        <v>41.3352</v>
      </c>
      <c r="I812">
        <v>-92.640911931600002</v>
      </c>
      <c r="J812">
        <v>19123</v>
      </c>
    </row>
    <row r="813" spans="1:10" x14ac:dyDescent="0.25">
      <c r="A813" t="str">
        <f t="shared" si="12"/>
        <v>IAMarion</v>
      </c>
      <c r="B813" t="s">
        <v>990</v>
      </c>
      <c r="C813" t="s">
        <v>2364</v>
      </c>
      <c r="D813" t="s">
        <v>425</v>
      </c>
      <c r="E813" t="s">
        <v>256</v>
      </c>
      <c r="F813" t="s">
        <v>57</v>
      </c>
      <c r="G813">
        <v>554.53399999999897</v>
      </c>
      <c r="H813">
        <v>41.334400000000002</v>
      </c>
      <c r="I813">
        <v>-93.099441210099997</v>
      </c>
      <c r="J813">
        <v>19125</v>
      </c>
    </row>
    <row r="814" spans="1:10" x14ac:dyDescent="0.25">
      <c r="A814" t="str">
        <f t="shared" si="12"/>
        <v>IAMarshall</v>
      </c>
      <c r="B814" t="s">
        <v>990</v>
      </c>
      <c r="C814" t="s">
        <v>2364</v>
      </c>
      <c r="D814" t="s">
        <v>427</v>
      </c>
      <c r="E814" t="s">
        <v>395</v>
      </c>
      <c r="F814" t="s">
        <v>57</v>
      </c>
      <c r="G814">
        <v>572.50099999999895</v>
      </c>
      <c r="H814">
        <v>42.035899999999998</v>
      </c>
      <c r="I814">
        <v>-92.998767436799994</v>
      </c>
      <c r="J814">
        <v>19127</v>
      </c>
    </row>
    <row r="815" spans="1:10" x14ac:dyDescent="0.25">
      <c r="A815" t="str">
        <f t="shared" si="12"/>
        <v>IAMills</v>
      </c>
      <c r="B815" t="s">
        <v>990</v>
      </c>
      <c r="C815" t="s">
        <v>2364</v>
      </c>
      <c r="D815" t="s">
        <v>412</v>
      </c>
      <c r="E815" t="s">
        <v>1014</v>
      </c>
      <c r="F815" t="s">
        <v>57</v>
      </c>
      <c r="G815">
        <v>437.43700000000001</v>
      </c>
      <c r="H815">
        <v>41.0334</v>
      </c>
      <c r="I815">
        <v>-95.621314180699997</v>
      </c>
      <c r="J815">
        <v>19129</v>
      </c>
    </row>
    <row r="816" spans="1:10" x14ac:dyDescent="0.25">
      <c r="A816" t="str">
        <f t="shared" si="12"/>
        <v>IAMonona</v>
      </c>
      <c r="B816" t="s">
        <v>990</v>
      </c>
      <c r="C816" t="s">
        <v>2364</v>
      </c>
      <c r="D816" t="s">
        <v>429</v>
      </c>
      <c r="E816" t="s">
        <v>1015</v>
      </c>
      <c r="F816" t="s">
        <v>57</v>
      </c>
      <c r="G816">
        <v>694.072</v>
      </c>
      <c r="H816">
        <v>42.051600000000001</v>
      </c>
      <c r="I816">
        <v>-95.959883507100002</v>
      </c>
      <c r="J816">
        <v>19133</v>
      </c>
    </row>
    <row r="817" spans="1:10" x14ac:dyDescent="0.25">
      <c r="A817" t="str">
        <f t="shared" si="12"/>
        <v>IAMonroe</v>
      </c>
      <c r="B817" t="s">
        <v>990</v>
      </c>
      <c r="C817" t="s">
        <v>2364</v>
      </c>
      <c r="D817" t="s">
        <v>519</v>
      </c>
      <c r="E817" t="s">
        <v>203</v>
      </c>
      <c r="F817" t="s">
        <v>57</v>
      </c>
      <c r="G817">
        <v>433.71499999999901</v>
      </c>
      <c r="H817">
        <v>41.029800000000002</v>
      </c>
      <c r="I817">
        <v>-92.868992652700001</v>
      </c>
      <c r="J817">
        <v>19135</v>
      </c>
    </row>
    <row r="818" spans="1:10" x14ac:dyDescent="0.25">
      <c r="A818" t="str">
        <f t="shared" si="12"/>
        <v>IAMontgomery</v>
      </c>
      <c r="B818" t="s">
        <v>990</v>
      </c>
      <c r="C818" t="s">
        <v>2364</v>
      </c>
      <c r="D818" t="s">
        <v>521</v>
      </c>
      <c r="E818" t="s">
        <v>432</v>
      </c>
      <c r="F818" t="s">
        <v>57</v>
      </c>
      <c r="G818">
        <v>424.09699999999901</v>
      </c>
      <c r="H818">
        <v>41.030099999999997</v>
      </c>
      <c r="I818">
        <v>-95.156381800999995</v>
      </c>
      <c r="J818">
        <v>19137</v>
      </c>
    </row>
    <row r="819" spans="1:10" x14ac:dyDescent="0.25">
      <c r="A819" t="str">
        <f t="shared" si="12"/>
        <v>IAMuscatine</v>
      </c>
      <c r="B819" t="s">
        <v>990</v>
      </c>
      <c r="C819" t="s">
        <v>2364</v>
      </c>
      <c r="D819" t="s">
        <v>493</v>
      </c>
      <c r="E819" t="s">
        <v>1016</v>
      </c>
      <c r="F819" t="s">
        <v>57</v>
      </c>
      <c r="G819">
        <v>437.46899999999903</v>
      </c>
      <c r="H819">
        <v>41.483899999999998</v>
      </c>
      <c r="I819">
        <v>-91.112710535600002</v>
      </c>
      <c r="J819">
        <v>19139</v>
      </c>
    </row>
    <row r="820" spans="1:10" x14ac:dyDescent="0.25">
      <c r="A820" t="str">
        <f t="shared" si="12"/>
        <v>IAOsceola</v>
      </c>
      <c r="B820" t="s">
        <v>990</v>
      </c>
      <c r="C820" t="s">
        <v>2364</v>
      </c>
      <c r="D820" t="s">
        <v>506</v>
      </c>
      <c r="E820" t="s">
        <v>665</v>
      </c>
      <c r="F820" t="s">
        <v>57</v>
      </c>
      <c r="G820">
        <v>398.68400000000003</v>
      </c>
      <c r="H820">
        <v>43.378599999999999</v>
      </c>
      <c r="I820">
        <v>-95.623666947800004</v>
      </c>
      <c r="J820">
        <v>19143</v>
      </c>
    </row>
    <row r="821" spans="1:10" x14ac:dyDescent="0.25">
      <c r="A821" t="str">
        <f t="shared" si="12"/>
        <v>IAPage</v>
      </c>
      <c r="B821" t="s">
        <v>990</v>
      </c>
      <c r="C821" t="s">
        <v>2364</v>
      </c>
      <c r="D821" t="s">
        <v>495</v>
      </c>
      <c r="E821" t="s">
        <v>1017</v>
      </c>
      <c r="F821" t="s">
        <v>57</v>
      </c>
      <c r="G821">
        <v>534.94200000000001</v>
      </c>
      <c r="H821">
        <v>40.739100000000001</v>
      </c>
      <c r="I821">
        <v>-95.150190757800004</v>
      </c>
      <c r="J821">
        <v>19145</v>
      </c>
    </row>
    <row r="822" spans="1:10" x14ac:dyDescent="0.25">
      <c r="A822" t="str">
        <f t="shared" si="12"/>
        <v>IAPalo Alto</v>
      </c>
      <c r="B822" t="s">
        <v>990</v>
      </c>
      <c r="C822" t="s">
        <v>2364</v>
      </c>
      <c r="D822" t="s">
        <v>497</v>
      </c>
      <c r="E822" t="s">
        <v>1018</v>
      </c>
      <c r="F822" t="s">
        <v>57</v>
      </c>
      <c r="G822">
        <v>563.84400000000005</v>
      </c>
      <c r="H822">
        <v>43.082099999999997</v>
      </c>
      <c r="I822">
        <v>-94.678124072800003</v>
      </c>
      <c r="J822">
        <v>19147</v>
      </c>
    </row>
    <row r="823" spans="1:10" x14ac:dyDescent="0.25">
      <c r="A823" t="str">
        <f t="shared" si="12"/>
        <v>IAPlymouth</v>
      </c>
      <c r="B823" t="s">
        <v>990</v>
      </c>
      <c r="C823" t="s">
        <v>2364</v>
      </c>
      <c r="D823" t="s">
        <v>507</v>
      </c>
      <c r="E823" t="s">
        <v>1019</v>
      </c>
      <c r="F823" t="s">
        <v>57</v>
      </c>
      <c r="G823">
        <v>862.89300000000003</v>
      </c>
      <c r="H823">
        <v>42.7378</v>
      </c>
      <c r="I823">
        <v>-96.214213933300002</v>
      </c>
      <c r="J823">
        <v>19149</v>
      </c>
    </row>
    <row r="824" spans="1:10" x14ac:dyDescent="0.25">
      <c r="A824" t="str">
        <f t="shared" si="12"/>
        <v>IAPocahontas</v>
      </c>
      <c r="B824" t="s">
        <v>990</v>
      </c>
      <c r="C824" t="s">
        <v>2364</v>
      </c>
      <c r="D824" t="s">
        <v>694</v>
      </c>
      <c r="E824" t="s">
        <v>1020</v>
      </c>
      <c r="F824" t="s">
        <v>57</v>
      </c>
      <c r="G824">
        <v>577.24099999999896</v>
      </c>
      <c r="H824">
        <v>42.734099999999998</v>
      </c>
      <c r="I824">
        <v>-94.678753539200002</v>
      </c>
      <c r="J824">
        <v>19151</v>
      </c>
    </row>
    <row r="825" spans="1:10" x14ac:dyDescent="0.25">
      <c r="A825" t="str">
        <f t="shared" si="12"/>
        <v>IAPolk</v>
      </c>
      <c r="B825" t="s">
        <v>990</v>
      </c>
      <c r="C825" t="s">
        <v>2364</v>
      </c>
      <c r="D825" t="s">
        <v>776</v>
      </c>
      <c r="E825" t="s">
        <v>512</v>
      </c>
      <c r="F825" t="s">
        <v>57</v>
      </c>
      <c r="G825">
        <v>573.79499999999905</v>
      </c>
      <c r="H825">
        <v>41.685499999999998</v>
      </c>
      <c r="I825">
        <v>-93.5735424935</v>
      </c>
      <c r="J825">
        <v>19153</v>
      </c>
    </row>
    <row r="826" spans="1:10" x14ac:dyDescent="0.25">
      <c r="A826" t="str">
        <f t="shared" si="12"/>
        <v>IAPottawattamie</v>
      </c>
      <c r="B826" t="s">
        <v>990</v>
      </c>
      <c r="C826" t="s">
        <v>2364</v>
      </c>
      <c r="D826" t="s">
        <v>777</v>
      </c>
      <c r="E826" t="s">
        <v>1021</v>
      </c>
      <c r="F826" t="s">
        <v>57</v>
      </c>
      <c r="G826">
        <v>950.27999999999895</v>
      </c>
      <c r="H826">
        <v>41.336599999999997</v>
      </c>
      <c r="I826">
        <v>-95.542288446499995</v>
      </c>
      <c r="J826">
        <v>19155</v>
      </c>
    </row>
    <row r="827" spans="1:10" x14ac:dyDescent="0.25">
      <c r="A827" t="str">
        <f t="shared" si="12"/>
        <v>IAGuthrie</v>
      </c>
      <c r="B827" t="s">
        <v>990</v>
      </c>
      <c r="C827" t="s">
        <v>2364</v>
      </c>
      <c r="D827" t="s">
        <v>345</v>
      </c>
      <c r="E827" t="s">
        <v>1022</v>
      </c>
      <c r="F827" t="s">
        <v>57</v>
      </c>
      <c r="G827">
        <v>590.62</v>
      </c>
      <c r="H827">
        <v>41.683799999999998</v>
      </c>
      <c r="I827">
        <v>-94.501065671899994</v>
      </c>
      <c r="J827">
        <v>19077</v>
      </c>
    </row>
    <row r="828" spans="1:10" x14ac:dyDescent="0.25">
      <c r="A828" t="str">
        <f t="shared" si="12"/>
        <v>IAHamilton</v>
      </c>
      <c r="B828" t="s">
        <v>990</v>
      </c>
      <c r="C828" t="s">
        <v>2364</v>
      </c>
      <c r="D828" t="s">
        <v>347</v>
      </c>
      <c r="E828" t="s">
        <v>658</v>
      </c>
      <c r="F828" t="s">
        <v>57</v>
      </c>
      <c r="G828">
        <v>576.75099999999895</v>
      </c>
      <c r="H828">
        <v>42.383800000000001</v>
      </c>
      <c r="I828">
        <v>-93.706794640300004</v>
      </c>
      <c r="J828">
        <v>19079</v>
      </c>
    </row>
    <row r="829" spans="1:10" x14ac:dyDescent="0.25">
      <c r="A829" t="str">
        <f t="shared" si="12"/>
        <v>IAHardin</v>
      </c>
      <c r="B829" t="s">
        <v>990</v>
      </c>
      <c r="C829" t="s">
        <v>2364</v>
      </c>
      <c r="D829" t="s">
        <v>436</v>
      </c>
      <c r="E829" t="s">
        <v>921</v>
      </c>
      <c r="F829" t="s">
        <v>57</v>
      </c>
      <c r="G829">
        <v>569.30700000000002</v>
      </c>
      <c r="H829">
        <v>42.383899999999997</v>
      </c>
      <c r="I829">
        <v>-93.240396285100005</v>
      </c>
      <c r="J829">
        <v>19083</v>
      </c>
    </row>
    <row r="830" spans="1:10" x14ac:dyDescent="0.25">
      <c r="A830" t="str">
        <f t="shared" si="12"/>
        <v>IAHarrison</v>
      </c>
      <c r="B830" t="s">
        <v>990</v>
      </c>
      <c r="C830" t="s">
        <v>2364</v>
      </c>
      <c r="D830" t="s">
        <v>386</v>
      </c>
      <c r="E830" t="s">
        <v>962</v>
      </c>
      <c r="F830" t="s">
        <v>57</v>
      </c>
      <c r="G830">
        <v>696.84799999999905</v>
      </c>
      <c r="H830">
        <v>41.682899999999997</v>
      </c>
      <c r="I830">
        <v>-95.816734631399996</v>
      </c>
      <c r="J830">
        <v>19085</v>
      </c>
    </row>
    <row r="831" spans="1:10" x14ac:dyDescent="0.25">
      <c r="A831" t="str">
        <f t="shared" si="12"/>
        <v>IAHenry</v>
      </c>
      <c r="B831" t="s">
        <v>990</v>
      </c>
      <c r="C831" t="s">
        <v>2364</v>
      </c>
      <c r="D831" t="s">
        <v>388</v>
      </c>
      <c r="E831" t="s">
        <v>342</v>
      </c>
      <c r="F831" t="s">
        <v>57</v>
      </c>
      <c r="G831">
        <v>434.32799999999901</v>
      </c>
      <c r="H831">
        <v>40.987900000000003</v>
      </c>
      <c r="I831">
        <v>-91.544531661600004</v>
      </c>
      <c r="J831">
        <v>19087</v>
      </c>
    </row>
    <row r="832" spans="1:10" x14ac:dyDescent="0.25">
      <c r="A832" t="str">
        <f t="shared" si="12"/>
        <v>IAHoward</v>
      </c>
      <c r="B832" t="s">
        <v>990</v>
      </c>
      <c r="C832" t="s">
        <v>2364</v>
      </c>
      <c r="D832" t="s">
        <v>390</v>
      </c>
      <c r="E832" t="s">
        <v>480</v>
      </c>
      <c r="F832" t="s">
        <v>57</v>
      </c>
      <c r="G832">
        <v>473.24799999999902</v>
      </c>
      <c r="H832">
        <v>43.3568</v>
      </c>
      <c r="I832">
        <v>-92.317206923499995</v>
      </c>
      <c r="J832">
        <v>19089</v>
      </c>
    </row>
    <row r="833" spans="1:10" x14ac:dyDescent="0.25">
      <c r="A833" t="str">
        <f t="shared" si="12"/>
        <v>IAHumboldt</v>
      </c>
      <c r="B833" t="s">
        <v>990</v>
      </c>
      <c r="C833" t="s">
        <v>2364</v>
      </c>
      <c r="D833" t="s">
        <v>392</v>
      </c>
      <c r="E833" t="s">
        <v>292</v>
      </c>
      <c r="F833" t="s">
        <v>57</v>
      </c>
      <c r="G833">
        <v>434.35199999999901</v>
      </c>
      <c r="H833">
        <v>42.776499999999999</v>
      </c>
      <c r="I833">
        <v>-94.207194534500005</v>
      </c>
      <c r="J833">
        <v>19091</v>
      </c>
    </row>
    <row r="834" spans="1:10" x14ac:dyDescent="0.25">
      <c r="A834" t="str">
        <f t="shared" si="12"/>
        <v>IAIda</v>
      </c>
      <c r="B834" t="s">
        <v>990</v>
      </c>
      <c r="C834" t="s">
        <v>2364</v>
      </c>
      <c r="D834" t="s">
        <v>438</v>
      </c>
      <c r="E834" t="s">
        <v>1023</v>
      </c>
      <c r="F834" t="s">
        <v>57</v>
      </c>
      <c r="G834">
        <v>431.50799999999902</v>
      </c>
      <c r="H834">
        <v>42.386899999999997</v>
      </c>
      <c r="I834">
        <v>-95.513526298800002</v>
      </c>
      <c r="J834">
        <v>19093</v>
      </c>
    </row>
    <row r="835" spans="1:10" x14ac:dyDescent="0.25">
      <c r="A835" t="str">
        <f t="shared" ref="A835:A898" si="13">C835&amp;E835</f>
        <v>IAIowa</v>
      </c>
      <c r="B835" t="s">
        <v>990</v>
      </c>
      <c r="C835" t="s">
        <v>2364</v>
      </c>
      <c r="D835" t="s">
        <v>394</v>
      </c>
      <c r="E835" t="s">
        <v>1024</v>
      </c>
      <c r="F835" t="s">
        <v>57</v>
      </c>
      <c r="G835">
        <v>586.45699999999897</v>
      </c>
      <c r="H835">
        <v>41.686300000000003</v>
      </c>
      <c r="I835">
        <v>-92.0655025147</v>
      </c>
      <c r="J835">
        <v>19095</v>
      </c>
    </row>
    <row r="836" spans="1:10" x14ac:dyDescent="0.25">
      <c r="A836" t="str">
        <f t="shared" si="13"/>
        <v>IAJackson</v>
      </c>
      <c r="B836" t="s">
        <v>990</v>
      </c>
      <c r="C836" t="s">
        <v>2364</v>
      </c>
      <c r="D836" t="s">
        <v>396</v>
      </c>
      <c r="E836" t="s">
        <v>232</v>
      </c>
      <c r="F836" t="s">
        <v>57</v>
      </c>
      <c r="G836">
        <v>636.03899999999896</v>
      </c>
      <c r="H836">
        <v>42.171700000000001</v>
      </c>
      <c r="I836">
        <v>-90.574253226500005</v>
      </c>
      <c r="J836">
        <v>19097</v>
      </c>
    </row>
    <row r="837" spans="1:10" x14ac:dyDescent="0.25">
      <c r="A837" t="str">
        <f t="shared" si="13"/>
        <v>IAJefferson</v>
      </c>
      <c r="B837" t="s">
        <v>990</v>
      </c>
      <c r="C837" t="s">
        <v>2364</v>
      </c>
      <c r="D837" t="s">
        <v>431</v>
      </c>
      <c r="E837" t="s">
        <v>210</v>
      </c>
      <c r="F837" t="s">
        <v>57</v>
      </c>
      <c r="G837">
        <v>435.50999999999902</v>
      </c>
      <c r="H837">
        <v>41.031799999999997</v>
      </c>
      <c r="I837">
        <v>-91.948885471799997</v>
      </c>
      <c r="J837">
        <v>19101</v>
      </c>
    </row>
    <row r="838" spans="1:10" x14ac:dyDescent="0.25">
      <c r="A838" t="str">
        <f t="shared" si="13"/>
        <v>IAJohnson</v>
      </c>
      <c r="B838" t="s">
        <v>990</v>
      </c>
      <c r="C838" t="s">
        <v>2364</v>
      </c>
      <c r="D838" t="s">
        <v>439</v>
      </c>
      <c r="E838" t="s">
        <v>468</v>
      </c>
      <c r="F838" t="s">
        <v>57</v>
      </c>
      <c r="G838">
        <v>614.03999999999905</v>
      </c>
      <c r="H838">
        <v>41.671599999999998</v>
      </c>
      <c r="I838">
        <v>-91.588100015400002</v>
      </c>
      <c r="J838">
        <v>19103</v>
      </c>
    </row>
    <row r="839" spans="1:10" x14ac:dyDescent="0.25">
      <c r="A839" t="str">
        <f t="shared" si="13"/>
        <v>IAJones</v>
      </c>
      <c r="B839" t="s">
        <v>990</v>
      </c>
      <c r="C839" t="s">
        <v>2364</v>
      </c>
      <c r="D839" t="s">
        <v>441</v>
      </c>
      <c r="E839" t="s">
        <v>787</v>
      </c>
      <c r="F839" t="s">
        <v>57</v>
      </c>
      <c r="G839">
        <v>575.62099999999896</v>
      </c>
      <c r="H839">
        <v>42.121200000000002</v>
      </c>
      <c r="I839">
        <v>-91.131426680700002</v>
      </c>
      <c r="J839">
        <v>19105</v>
      </c>
    </row>
    <row r="840" spans="1:10" x14ac:dyDescent="0.25">
      <c r="A840" t="str">
        <f t="shared" si="13"/>
        <v>IAKeokuk</v>
      </c>
      <c r="B840" t="s">
        <v>990</v>
      </c>
      <c r="C840" t="s">
        <v>2364</v>
      </c>
      <c r="D840" t="s">
        <v>398</v>
      </c>
      <c r="E840" t="s">
        <v>1025</v>
      </c>
      <c r="F840" t="s">
        <v>57</v>
      </c>
      <c r="G840">
        <v>579.17899999999895</v>
      </c>
      <c r="H840">
        <v>41.336500000000001</v>
      </c>
      <c r="I840">
        <v>-92.178641922799997</v>
      </c>
      <c r="J840">
        <v>19107</v>
      </c>
    </row>
    <row r="841" spans="1:10" x14ac:dyDescent="0.25">
      <c r="A841" t="str">
        <f t="shared" si="13"/>
        <v>IAKossuth</v>
      </c>
      <c r="B841" t="s">
        <v>990</v>
      </c>
      <c r="C841" t="s">
        <v>2364</v>
      </c>
      <c r="D841" t="s">
        <v>400</v>
      </c>
      <c r="E841" t="s">
        <v>1026</v>
      </c>
      <c r="F841" t="s">
        <v>57</v>
      </c>
      <c r="G841">
        <v>972.72</v>
      </c>
      <c r="H841">
        <v>43.2042</v>
      </c>
      <c r="I841">
        <v>-94.206724910299997</v>
      </c>
      <c r="J841">
        <v>19109</v>
      </c>
    </row>
    <row r="842" spans="1:10" x14ac:dyDescent="0.25">
      <c r="A842" t="str">
        <f t="shared" si="13"/>
        <v>IALinn</v>
      </c>
      <c r="B842" t="s">
        <v>990</v>
      </c>
      <c r="C842" t="s">
        <v>2364</v>
      </c>
      <c r="D842" t="s">
        <v>402</v>
      </c>
      <c r="E842" t="s">
        <v>1027</v>
      </c>
      <c r="F842" t="s">
        <v>57</v>
      </c>
      <c r="G842">
        <v>716.88</v>
      </c>
      <c r="H842">
        <v>42.078899999999997</v>
      </c>
      <c r="I842">
        <v>-91.598951948099995</v>
      </c>
      <c r="J842">
        <v>19113</v>
      </c>
    </row>
    <row r="843" spans="1:10" x14ac:dyDescent="0.25">
      <c r="A843" t="str">
        <f t="shared" si="13"/>
        <v>IALouisa</v>
      </c>
      <c r="B843" t="s">
        <v>990</v>
      </c>
      <c r="C843" t="s">
        <v>2364</v>
      </c>
      <c r="D843" t="s">
        <v>404</v>
      </c>
      <c r="E843" t="s">
        <v>1028</v>
      </c>
      <c r="F843" t="s">
        <v>57</v>
      </c>
      <c r="G843">
        <v>401.76600000000002</v>
      </c>
      <c r="H843">
        <v>41.218499999999999</v>
      </c>
      <c r="I843">
        <v>-91.259624391299994</v>
      </c>
      <c r="J843">
        <v>19115</v>
      </c>
    </row>
    <row r="844" spans="1:10" x14ac:dyDescent="0.25">
      <c r="A844" t="str">
        <f t="shared" si="13"/>
        <v>IALyon</v>
      </c>
      <c r="B844" t="s">
        <v>990</v>
      </c>
      <c r="C844" t="s">
        <v>2364</v>
      </c>
      <c r="D844" t="s">
        <v>408</v>
      </c>
      <c r="E844" t="s">
        <v>1029</v>
      </c>
      <c r="F844" t="s">
        <v>57</v>
      </c>
      <c r="G844">
        <v>587.64999999999895</v>
      </c>
      <c r="H844">
        <v>43.380600000000001</v>
      </c>
      <c r="I844">
        <v>-96.210110170199997</v>
      </c>
      <c r="J844">
        <v>19119</v>
      </c>
    </row>
    <row r="845" spans="1:10" x14ac:dyDescent="0.25">
      <c r="A845" t="str">
        <f t="shared" si="13"/>
        <v>IARinggold</v>
      </c>
      <c r="B845" t="s">
        <v>990</v>
      </c>
      <c r="C845" t="s">
        <v>2364</v>
      </c>
      <c r="D845" t="s">
        <v>780</v>
      </c>
      <c r="E845" t="s">
        <v>1030</v>
      </c>
      <c r="F845" t="s">
        <v>57</v>
      </c>
      <c r="G845">
        <v>535.49800000000005</v>
      </c>
      <c r="H845">
        <v>40.735199999999999</v>
      </c>
      <c r="I845">
        <v>-94.243986345799996</v>
      </c>
      <c r="J845">
        <v>19159</v>
      </c>
    </row>
    <row r="846" spans="1:10" x14ac:dyDescent="0.25">
      <c r="A846" t="str">
        <f t="shared" si="13"/>
        <v>IASac</v>
      </c>
      <c r="B846" t="s">
        <v>990</v>
      </c>
      <c r="C846" t="s">
        <v>2364</v>
      </c>
      <c r="D846" t="s">
        <v>781</v>
      </c>
      <c r="E846" t="s">
        <v>1031</v>
      </c>
      <c r="F846" t="s">
        <v>57</v>
      </c>
      <c r="G846">
        <v>575.01199999999903</v>
      </c>
      <c r="H846">
        <v>42.386200000000002</v>
      </c>
      <c r="I846">
        <v>-95.105345413099997</v>
      </c>
      <c r="J846">
        <v>19161</v>
      </c>
    </row>
    <row r="847" spans="1:10" x14ac:dyDescent="0.25">
      <c r="A847" t="str">
        <f t="shared" si="13"/>
        <v>IAShelby</v>
      </c>
      <c r="B847" t="s">
        <v>990</v>
      </c>
      <c r="C847" t="s">
        <v>2364</v>
      </c>
      <c r="D847" t="s">
        <v>783</v>
      </c>
      <c r="E847" t="s">
        <v>407</v>
      </c>
      <c r="F847" t="s">
        <v>57</v>
      </c>
      <c r="G847">
        <v>590.779</v>
      </c>
      <c r="H847">
        <v>41.685099999999998</v>
      </c>
      <c r="I847">
        <v>-95.310175942900003</v>
      </c>
      <c r="J847">
        <v>19165</v>
      </c>
    </row>
    <row r="848" spans="1:10" x14ac:dyDescent="0.25">
      <c r="A848" t="str">
        <f t="shared" si="13"/>
        <v>IASioux</v>
      </c>
      <c r="B848" t="s">
        <v>990</v>
      </c>
      <c r="C848" t="s">
        <v>2364</v>
      </c>
      <c r="D848" t="s">
        <v>785</v>
      </c>
      <c r="E848" t="s">
        <v>1032</v>
      </c>
      <c r="F848" t="s">
        <v>57</v>
      </c>
      <c r="G848">
        <v>768.33199999999897</v>
      </c>
      <c r="H848">
        <v>43.082599999999999</v>
      </c>
      <c r="I848">
        <v>-96.177856833000007</v>
      </c>
      <c r="J848">
        <v>19167</v>
      </c>
    </row>
    <row r="849" spans="1:10" x14ac:dyDescent="0.25">
      <c r="A849" t="str">
        <f t="shared" si="13"/>
        <v>IAStory</v>
      </c>
      <c r="B849" t="s">
        <v>990</v>
      </c>
      <c r="C849" t="s">
        <v>2364</v>
      </c>
      <c r="D849" t="s">
        <v>786</v>
      </c>
      <c r="E849" t="s">
        <v>1033</v>
      </c>
      <c r="F849" t="s">
        <v>57</v>
      </c>
      <c r="G849">
        <v>572.81799999999896</v>
      </c>
      <c r="H849">
        <v>42.036200000000001</v>
      </c>
      <c r="I849">
        <v>-93.465026622600007</v>
      </c>
      <c r="J849">
        <v>19169</v>
      </c>
    </row>
    <row r="850" spans="1:10" x14ac:dyDescent="0.25">
      <c r="A850" t="str">
        <f t="shared" si="13"/>
        <v>IATama</v>
      </c>
      <c r="B850" t="s">
        <v>990</v>
      </c>
      <c r="C850" t="s">
        <v>2364</v>
      </c>
      <c r="D850" t="s">
        <v>696</v>
      </c>
      <c r="E850" t="s">
        <v>1034</v>
      </c>
      <c r="F850" t="s">
        <v>57</v>
      </c>
      <c r="G850">
        <v>721.01099999999894</v>
      </c>
      <c r="H850">
        <v>42.079799999999999</v>
      </c>
      <c r="I850">
        <v>-92.532552229000004</v>
      </c>
      <c r="J850">
        <v>19171</v>
      </c>
    </row>
    <row r="851" spans="1:10" x14ac:dyDescent="0.25">
      <c r="A851" t="str">
        <f t="shared" si="13"/>
        <v>IATaylor</v>
      </c>
      <c r="B851" t="s">
        <v>990</v>
      </c>
      <c r="C851" t="s">
        <v>2364</v>
      </c>
      <c r="D851" t="s">
        <v>788</v>
      </c>
      <c r="E851" t="s">
        <v>211</v>
      </c>
      <c r="F851" t="s">
        <v>57</v>
      </c>
      <c r="G851">
        <v>531.90200000000004</v>
      </c>
      <c r="H851">
        <v>40.737400000000001</v>
      </c>
      <c r="I851">
        <v>-94.696405465200002</v>
      </c>
      <c r="J851">
        <v>19173</v>
      </c>
    </row>
    <row r="852" spans="1:10" x14ac:dyDescent="0.25">
      <c r="A852" t="str">
        <f t="shared" si="13"/>
        <v>IAVan Buren</v>
      </c>
      <c r="B852" t="s">
        <v>990</v>
      </c>
      <c r="C852" t="s">
        <v>2364</v>
      </c>
      <c r="D852" t="s">
        <v>792</v>
      </c>
      <c r="E852" t="s">
        <v>524</v>
      </c>
      <c r="F852" t="s">
        <v>57</v>
      </c>
      <c r="G852">
        <v>484.78899999999902</v>
      </c>
      <c r="H852">
        <v>40.7532</v>
      </c>
      <c r="I852">
        <v>-91.949985784999996</v>
      </c>
      <c r="J852">
        <v>19177</v>
      </c>
    </row>
    <row r="853" spans="1:10" x14ac:dyDescent="0.25">
      <c r="A853" t="str">
        <f t="shared" si="13"/>
        <v>IAWapello</v>
      </c>
      <c r="B853" t="s">
        <v>990</v>
      </c>
      <c r="C853" t="s">
        <v>2364</v>
      </c>
      <c r="D853" t="s">
        <v>697</v>
      </c>
      <c r="E853" t="s">
        <v>1035</v>
      </c>
      <c r="F853" t="s">
        <v>57</v>
      </c>
      <c r="G853">
        <v>431.83300000000003</v>
      </c>
      <c r="H853">
        <v>41.0306</v>
      </c>
      <c r="I853">
        <v>-92.409467261800003</v>
      </c>
      <c r="J853">
        <v>19179</v>
      </c>
    </row>
    <row r="854" spans="1:10" x14ac:dyDescent="0.25">
      <c r="A854" t="str">
        <f t="shared" si="13"/>
        <v>IAWarren</v>
      </c>
      <c r="B854" t="s">
        <v>990</v>
      </c>
      <c r="C854" t="s">
        <v>2364</v>
      </c>
      <c r="D854" t="s">
        <v>793</v>
      </c>
      <c r="E854" t="s">
        <v>734</v>
      </c>
      <c r="F854" t="s">
        <v>57</v>
      </c>
      <c r="G854">
        <v>569.827</v>
      </c>
      <c r="H854">
        <v>41.334400000000002</v>
      </c>
      <c r="I854">
        <v>-93.561355684700004</v>
      </c>
      <c r="J854">
        <v>19181</v>
      </c>
    </row>
    <row r="855" spans="1:10" x14ac:dyDescent="0.25">
      <c r="A855" t="str">
        <f t="shared" si="13"/>
        <v>IAWashington</v>
      </c>
      <c r="B855" t="s">
        <v>990</v>
      </c>
      <c r="C855" t="s">
        <v>2364</v>
      </c>
      <c r="D855" t="s">
        <v>698</v>
      </c>
      <c r="E855" t="s">
        <v>226</v>
      </c>
      <c r="F855" t="s">
        <v>57</v>
      </c>
      <c r="G855">
        <v>568.83500000000004</v>
      </c>
      <c r="H855">
        <v>41.335599999999999</v>
      </c>
      <c r="I855">
        <v>-91.717868960000004</v>
      </c>
      <c r="J855">
        <v>19183</v>
      </c>
    </row>
    <row r="856" spans="1:10" x14ac:dyDescent="0.25">
      <c r="A856" t="str">
        <f t="shared" si="13"/>
        <v>KSCherokee</v>
      </c>
      <c r="B856" t="s">
        <v>1036</v>
      </c>
      <c r="C856" t="s">
        <v>2365</v>
      </c>
      <c r="D856" t="s">
        <v>421</v>
      </c>
      <c r="E856" t="s">
        <v>420</v>
      </c>
      <c r="F856" t="s">
        <v>57</v>
      </c>
      <c r="G856">
        <v>587.56799999999896</v>
      </c>
      <c r="H856">
        <v>37.1693</v>
      </c>
      <c r="I856">
        <v>-94.846283493599998</v>
      </c>
      <c r="J856">
        <v>20021</v>
      </c>
    </row>
    <row r="857" spans="1:10" x14ac:dyDescent="0.25">
      <c r="A857" t="str">
        <f t="shared" si="13"/>
        <v>KSCheyenne</v>
      </c>
      <c r="B857" t="s">
        <v>1036</v>
      </c>
      <c r="C857" t="s">
        <v>2365</v>
      </c>
      <c r="D857" t="s">
        <v>360</v>
      </c>
      <c r="E857" t="s">
        <v>613</v>
      </c>
      <c r="F857" t="s">
        <v>57</v>
      </c>
      <c r="G857">
        <v>1019.8869999999999</v>
      </c>
      <c r="H857">
        <v>39.785899999999998</v>
      </c>
      <c r="I857">
        <v>-101.731291873</v>
      </c>
      <c r="J857">
        <v>20023</v>
      </c>
    </row>
    <row r="858" spans="1:10" x14ac:dyDescent="0.25">
      <c r="A858" t="str">
        <f t="shared" si="13"/>
        <v>KSClark</v>
      </c>
      <c r="B858" t="s">
        <v>1036</v>
      </c>
      <c r="C858" t="s">
        <v>2365</v>
      </c>
      <c r="D858" t="s">
        <v>362</v>
      </c>
      <c r="E858" t="s">
        <v>278</v>
      </c>
      <c r="F858" t="s">
        <v>57</v>
      </c>
      <c r="G858">
        <v>974.63199999999904</v>
      </c>
      <c r="H858">
        <v>37.235500000000002</v>
      </c>
      <c r="I858">
        <v>-99.820292701300005</v>
      </c>
      <c r="J858">
        <v>20025</v>
      </c>
    </row>
    <row r="859" spans="1:10" x14ac:dyDescent="0.25">
      <c r="A859" t="str">
        <f t="shared" si="13"/>
        <v>KSClay</v>
      </c>
      <c r="B859" t="s">
        <v>1036</v>
      </c>
      <c r="C859" t="s">
        <v>2365</v>
      </c>
      <c r="D859" t="s">
        <v>364</v>
      </c>
      <c r="E859" t="s">
        <v>365</v>
      </c>
      <c r="F859" t="s">
        <v>57</v>
      </c>
      <c r="G859">
        <v>645.30100000000004</v>
      </c>
      <c r="H859">
        <v>39.349699999999999</v>
      </c>
      <c r="I859">
        <v>-97.165183336400005</v>
      </c>
      <c r="J859">
        <v>20027</v>
      </c>
    </row>
    <row r="860" spans="1:10" x14ac:dyDescent="0.25">
      <c r="A860" t="str">
        <f t="shared" si="13"/>
        <v>KSCloud</v>
      </c>
      <c r="B860" t="s">
        <v>1036</v>
      </c>
      <c r="C860" t="s">
        <v>2365</v>
      </c>
      <c r="D860" t="s">
        <v>321</v>
      </c>
      <c r="E860" t="s">
        <v>1037</v>
      </c>
      <c r="F860" t="s">
        <v>57</v>
      </c>
      <c r="G860">
        <v>715.34199999999896</v>
      </c>
      <c r="H860">
        <v>39.4803</v>
      </c>
      <c r="I860">
        <v>-97.649253076899996</v>
      </c>
      <c r="J860">
        <v>20029</v>
      </c>
    </row>
    <row r="861" spans="1:10" x14ac:dyDescent="0.25">
      <c r="A861" t="str">
        <f t="shared" si="13"/>
        <v>KSCoffey</v>
      </c>
      <c r="B861" t="s">
        <v>1036</v>
      </c>
      <c r="C861" t="s">
        <v>2365</v>
      </c>
      <c r="D861" t="s">
        <v>323</v>
      </c>
      <c r="E861" t="s">
        <v>1038</v>
      </c>
      <c r="F861" t="s">
        <v>57</v>
      </c>
      <c r="G861">
        <v>626.947</v>
      </c>
      <c r="H861">
        <v>38.236800000000002</v>
      </c>
      <c r="I861">
        <v>-95.734107759400004</v>
      </c>
      <c r="J861">
        <v>20031</v>
      </c>
    </row>
    <row r="862" spans="1:10" x14ac:dyDescent="0.25">
      <c r="A862" t="str">
        <f t="shared" si="13"/>
        <v>KSCowley</v>
      </c>
      <c r="B862" t="s">
        <v>1036</v>
      </c>
      <c r="C862" t="s">
        <v>2365</v>
      </c>
      <c r="D862" t="s">
        <v>368</v>
      </c>
      <c r="E862" t="s">
        <v>1039</v>
      </c>
      <c r="F862" t="s">
        <v>57</v>
      </c>
      <c r="G862">
        <v>1125.75</v>
      </c>
      <c r="H862">
        <v>37.237699999999997</v>
      </c>
      <c r="I862">
        <v>-96.837546632499993</v>
      </c>
      <c r="J862">
        <v>20035</v>
      </c>
    </row>
    <row r="863" spans="1:10" x14ac:dyDescent="0.25">
      <c r="A863" t="str">
        <f t="shared" si="13"/>
        <v>KSCrawford</v>
      </c>
      <c r="B863" t="s">
        <v>1036</v>
      </c>
      <c r="C863" t="s">
        <v>2365</v>
      </c>
      <c r="D863" t="s">
        <v>325</v>
      </c>
      <c r="E863" t="s">
        <v>503</v>
      </c>
      <c r="F863" t="s">
        <v>57</v>
      </c>
      <c r="G863">
        <v>589.75599999999895</v>
      </c>
      <c r="H863">
        <v>37.507300000000001</v>
      </c>
      <c r="I863">
        <v>-94.8518327962</v>
      </c>
      <c r="J863">
        <v>20037</v>
      </c>
    </row>
    <row r="864" spans="1:10" x14ac:dyDescent="0.25">
      <c r="A864" t="str">
        <f t="shared" si="13"/>
        <v>KSDecatur</v>
      </c>
      <c r="B864" t="s">
        <v>1036</v>
      </c>
      <c r="C864" t="s">
        <v>2365</v>
      </c>
      <c r="D864" t="s">
        <v>327</v>
      </c>
      <c r="E864" t="s">
        <v>760</v>
      </c>
      <c r="F864" t="s">
        <v>57</v>
      </c>
      <c r="G864">
        <v>893.51700000000005</v>
      </c>
      <c r="H864">
        <v>39.784700000000001</v>
      </c>
      <c r="I864">
        <v>-100.459936059</v>
      </c>
      <c r="J864">
        <v>20039</v>
      </c>
    </row>
    <row r="865" spans="1:10" x14ac:dyDescent="0.25">
      <c r="A865" t="str">
        <f t="shared" si="13"/>
        <v>KSDickinson</v>
      </c>
      <c r="B865" t="s">
        <v>1036</v>
      </c>
      <c r="C865" t="s">
        <v>2365</v>
      </c>
      <c r="D865" t="s">
        <v>329</v>
      </c>
      <c r="E865" t="s">
        <v>998</v>
      </c>
      <c r="F865" t="s">
        <v>57</v>
      </c>
      <c r="G865">
        <v>847.072</v>
      </c>
      <c r="H865">
        <v>38.866500000000002</v>
      </c>
      <c r="I865">
        <v>-97.152702827799999</v>
      </c>
      <c r="J865">
        <v>20041</v>
      </c>
    </row>
    <row r="866" spans="1:10" x14ac:dyDescent="0.25">
      <c r="A866" t="str">
        <f t="shared" si="13"/>
        <v>KSDoniphan</v>
      </c>
      <c r="B866" t="s">
        <v>1036</v>
      </c>
      <c r="C866" t="s">
        <v>2365</v>
      </c>
      <c r="D866" t="s">
        <v>370</v>
      </c>
      <c r="E866" t="s">
        <v>1040</v>
      </c>
      <c r="F866" t="s">
        <v>57</v>
      </c>
      <c r="G866">
        <v>393.40499999999901</v>
      </c>
      <c r="H866">
        <v>39.7881</v>
      </c>
      <c r="I866">
        <v>-95.146800032100003</v>
      </c>
      <c r="J866">
        <v>20043</v>
      </c>
    </row>
    <row r="867" spans="1:10" x14ac:dyDescent="0.25">
      <c r="A867" t="str">
        <f t="shared" si="13"/>
        <v>KSDouglas</v>
      </c>
      <c r="B867" t="s">
        <v>1036</v>
      </c>
      <c r="C867" t="s">
        <v>2365</v>
      </c>
      <c r="D867" t="s">
        <v>331</v>
      </c>
      <c r="E867" t="s">
        <v>594</v>
      </c>
      <c r="F867" t="s">
        <v>57</v>
      </c>
      <c r="G867">
        <v>455.87099999999901</v>
      </c>
      <c r="H867">
        <v>38.884599999999999</v>
      </c>
      <c r="I867">
        <v>-95.292653008200006</v>
      </c>
      <c r="J867">
        <v>20045</v>
      </c>
    </row>
    <row r="868" spans="1:10" x14ac:dyDescent="0.25">
      <c r="A868" t="str">
        <f t="shared" si="13"/>
        <v>KSElk</v>
      </c>
      <c r="B868" t="s">
        <v>1036</v>
      </c>
      <c r="C868" t="s">
        <v>2365</v>
      </c>
      <c r="D868" t="s">
        <v>333</v>
      </c>
      <c r="E868" t="s">
        <v>1041</v>
      </c>
      <c r="F868" t="s">
        <v>57</v>
      </c>
      <c r="G868">
        <v>644.26499999999896</v>
      </c>
      <c r="H868">
        <v>37.453699999999998</v>
      </c>
      <c r="I868">
        <v>-96.244116759600004</v>
      </c>
      <c r="J868">
        <v>20049</v>
      </c>
    </row>
    <row r="869" spans="1:10" x14ac:dyDescent="0.25">
      <c r="A869" t="str">
        <f t="shared" si="13"/>
        <v>KSEllis</v>
      </c>
      <c r="B869" t="s">
        <v>1036</v>
      </c>
      <c r="C869" t="s">
        <v>2365</v>
      </c>
      <c r="D869" t="s">
        <v>374</v>
      </c>
      <c r="E869" t="s">
        <v>1042</v>
      </c>
      <c r="F869" t="s">
        <v>57</v>
      </c>
      <c r="G869">
        <v>899.91200000000003</v>
      </c>
      <c r="H869">
        <v>38.914700000000003</v>
      </c>
      <c r="I869">
        <v>-99.317232598700002</v>
      </c>
      <c r="J869">
        <v>20051</v>
      </c>
    </row>
    <row r="870" spans="1:10" x14ac:dyDescent="0.25">
      <c r="A870" t="str">
        <f t="shared" si="13"/>
        <v>KSEllsworth</v>
      </c>
      <c r="B870" t="s">
        <v>1036</v>
      </c>
      <c r="C870" t="s">
        <v>2365</v>
      </c>
      <c r="D870" t="s">
        <v>335</v>
      </c>
      <c r="E870" t="s">
        <v>1043</v>
      </c>
      <c r="F870" t="s">
        <v>57</v>
      </c>
      <c r="G870">
        <v>715.84699999999896</v>
      </c>
      <c r="H870">
        <v>38.696599999999997</v>
      </c>
      <c r="I870">
        <v>-98.204762342099997</v>
      </c>
      <c r="J870">
        <v>20053</v>
      </c>
    </row>
    <row r="871" spans="1:10" x14ac:dyDescent="0.25">
      <c r="A871" t="str">
        <f t="shared" si="13"/>
        <v>KSFord</v>
      </c>
      <c r="B871" t="s">
        <v>1036</v>
      </c>
      <c r="C871" t="s">
        <v>2365</v>
      </c>
      <c r="D871" t="s">
        <v>337</v>
      </c>
      <c r="E871" t="s">
        <v>895</v>
      </c>
      <c r="F871" t="s">
        <v>57</v>
      </c>
      <c r="G871">
        <v>1098.271</v>
      </c>
      <c r="H871">
        <v>37.691699999999997</v>
      </c>
      <c r="I871">
        <v>-99.887945768999998</v>
      </c>
      <c r="J871">
        <v>20057</v>
      </c>
    </row>
    <row r="872" spans="1:10" x14ac:dyDescent="0.25">
      <c r="A872" t="str">
        <f t="shared" si="13"/>
        <v>KSFranklin</v>
      </c>
      <c r="B872" t="s">
        <v>1036</v>
      </c>
      <c r="C872" t="s">
        <v>2365</v>
      </c>
      <c r="D872" t="s">
        <v>378</v>
      </c>
      <c r="E872" t="s">
        <v>379</v>
      </c>
      <c r="F872" t="s">
        <v>57</v>
      </c>
      <c r="G872">
        <v>571.75599999999895</v>
      </c>
      <c r="H872">
        <v>38.564500000000002</v>
      </c>
      <c r="I872">
        <v>-95.285949579299995</v>
      </c>
      <c r="J872">
        <v>20059</v>
      </c>
    </row>
    <row r="873" spans="1:10" x14ac:dyDescent="0.25">
      <c r="A873" t="str">
        <f t="shared" si="13"/>
        <v>KSGeary</v>
      </c>
      <c r="B873" t="s">
        <v>1036</v>
      </c>
      <c r="C873" t="s">
        <v>2365</v>
      </c>
      <c r="D873" t="s">
        <v>339</v>
      </c>
      <c r="E873" t="s">
        <v>1044</v>
      </c>
      <c r="F873" t="s">
        <v>57</v>
      </c>
      <c r="G873">
        <v>384.61799999999897</v>
      </c>
      <c r="H873">
        <v>39.002299999999998</v>
      </c>
      <c r="I873">
        <v>-96.7525292001</v>
      </c>
      <c r="J873">
        <v>20061</v>
      </c>
    </row>
    <row r="874" spans="1:10" x14ac:dyDescent="0.25">
      <c r="A874" t="str">
        <f t="shared" si="13"/>
        <v>KSGove</v>
      </c>
      <c r="B874" t="s">
        <v>1036</v>
      </c>
      <c r="C874" t="s">
        <v>2365</v>
      </c>
      <c r="D874" t="s">
        <v>380</v>
      </c>
      <c r="E874" t="s">
        <v>1045</v>
      </c>
      <c r="F874" t="s">
        <v>57</v>
      </c>
      <c r="G874">
        <v>1071.665</v>
      </c>
      <c r="H874">
        <v>38.9161</v>
      </c>
      <c r="I874">
        <v>-100.482986268</v>
      </c>
      <c r="J874">
        <v>20063</v>
      </c>
    </row>
    <row r="875" spans="1:10" x14ac:dyDescent="0.25">
      <c r="A875" t="str">
        <f t="shared" si="13"/>
        <v>KSGraham</v>
      </c>
      <c r="B875" t="s">
        <v>1036</v>
      </c>
      <c r="C875" t="s">
        <v>2365</v>
      </c>
      <c r="D875" t="s">
        <v>382</v>
      </c>
      <c r="E875" t="s">
        <v>450</v>
      </c>
      <c r="F875" t="s">
        <v>57</v>
      </c>
      <c r="G875">
        <v>898.52200000000005</v>
      </c>
      <c r="H875">
        <v>39.349699999999999</v>
      </c>
      <c r="I875">
        <v>-99.883225789799994</v>
      </c>
      <c r="J875">
        <v>20065</v>
      </c>
    </row>
    <row r="876" spans="1:10" x14ac:dyDescent="0.25">
      <c r="A876" t="str">
        <f t="shared" si="13"/>
        <v>KSGray</v>
      </c>
      <c r="B876" t="s">
        <v>1036</v>
      </c>
      <c r="C876" t="s">
        <v>2365</v>
      </c>
      <c r="D876" t="s">
        <v>433</v>
      </c>
      <c r="E876" t="s">
        <v>1046</v>
      </c>
      <c r="F876" t="s">
        <v>57</v>
      </c>
      <c r="G876">
        <v>868.86699999999905</v>
      </c>
      <c r="H876">
        <v>37.738199999999999</v>
      </c>
      <c r="I876">
        <v>-100.437892088</v>
      </c>
      <c r="J876">
        <v>20069</v>
      </c>
    </row>
    <row r="877" spans="1:10" x14ac:dyDescent="0.25">
      <c r="A877" t="str">
        <f t="shared" si="13"/>
        <v>KSGreeley</v>
      </c>
      <c r="B877" t="s">
        <v>1036</v>
      </c>
      <c r="C877" t="s">
        <v>2365</v>
      </c>
      <c r="D877" t="s">
        <v>384</v>
      </c>
      <c r="E877" t="s">
        <v>1047</v>
      </c>
      <c r="F877" t="s">
        <v>57</v>
      </c>
      <c r="G877">
        <v>778.45</v>
      </c>
      <c r="H877">
        <v>38.480499999999999</v>
      </c>
      <c r="I877">
        <v>-101.806018862</v>
      </c>
      <c r="J877">
        <v>20071</v>
      </c>
    </row>
    <row r="878" spans="1:10" x14ac:dyDescent="0.25">
      <c r="A878" t="str">
        <f t="shared" si="13"/>
        <v>KSGreenwood</v>
      </c>
      <c r="B878" t="s">
        <v>1036</v>
      </c>
      <c r="C878" t="s">
        <v>2365</v>
      </c>
      <c r="D878" t="s">
        <v>385</v>
      </c>
      <c r="E878" t="s">
        <v>1048</v>
      </c>
      <c r="F878" t="s">
        <v>57</v>
      </c>
      <c r="G878">
        <v>1143.3</v>
      </c>
      <c r="H878">
        <v>37.877800000000001</v>
      </c>
      <c r="I878">
        <v>-96.232637643399997</v>
      </c>
      <c r="J878">
        <v>20073</v>
      </c>
    </row>
    <row r="879" spans="1:10" x14ac:dyDescent="0.25">
      <c r="A879" t="str">
        <f t="shared" si="13"/>
        <v>KSHamilton</v>
      </c>
      <c r="B879" t="s">
        <v>1036</v>
      </c>
      <c r="C879" t="s">
        <v>2365</v>
      </c>
      <c r="D879" t="s">
        <v>343</v>
      </c>
      <c r="E879" t="s">
        <v>658</v>
      </c>
      <c r="F879" t="s">
        <v>57</v>
      </c>
      <c r="G879">
        <v>996.50800000000004</v>
      </c>
      <c r="H879">
        <v>37.999099999999999</v>
      </c>
      <c r="I879">
        <v>-101.79122696</v>
      </c>
      <c r="J879">
        <v>20075</v>
      </c>
    </row>
    <row r="880" spans="1:10" x14ac:dyDescent="0.25">
      <c r="A880" t="str">
        <f t="shared" si="13"/>
        <v>KSHarper</v>
      </c>
      <c r="B880" t="s">
        <v>1036</v>
      </c>
      <c r="C880" t="s">
        <v>2365</v>
      </c>
      <c r="D880" t="s">
        <v>345</v>
      </c>
      <c r="E880" t="s">
        <v>1049</v>
      </c>
      <c r="F880" t="s">
        <v>57</v>
      </c>
      <c r="G880">
        <v>801.26900000000001</v>
      </c>
      <c r="H880">
        <v>37.191600000000001</v>
      </c>
      <c r="I880">
        <v>-98.075452345000002</v>
      </c>
      <c r="J880">
        <v>20077</v>
      </c>
    </row>
    <row r="881" spans="1:10" x14ac:dyDescent="0.25">
      <c r="A881" t="str">
        <f t="shared" si="13"/>
        <v>KSHarvey</v>
      </c>
      <c r="B881" t="s">
        <v>1036</v>
      </c>
      <c r="C881" t="s">
        <v>2365</v>
      </c>
      <c r="D881" t="s">
        <v>347</v>
      </c>
      <c r="E881" t="s">
        <v>1050</v>
      </c>
      <c r="F881" t="s">
        <v>57</v>
      </c>
      <c r="G881">
        <v>539.75400000000002</v>
      </c>
      <c r="H881">
        <v>38.043199999999999</v>
      </c>
      <c r="I881">
        <v>-97.427250992599994</v>
      </c>
      <c r="J881">
        <v>20079</v>
      </c>
    </row>
    <row r="882" spans="1:10" x14ac:dyDescent="0.25">
      <c r="A882" t="str">
        <f t="shared" si="13"/>
        <v>KSHodgeman</v>
      </c>
      <c r="B882" t="s">
        <v>1036</v>
      </c>
      <c r="C882" t="s">
        <v>2365</v>
      </c>
      <c r="D882" t="s">
        <v>436</v>
      </c>
      <c r="E882" t="s">
        <v>1051</v>
      </c>
      <c r="F882" t="s">
        <v>57</v>
      </c>
      <c r="G882">
        <v>859.99199999999905</v>
      </c>
      <c r="H882">
        <v>38.087499999999999</v>
      </c>
      <c r="I882">
        <v>-99.897943044100003</v>
      </c>
      <c r="J882">
        <v>20083</v>
      </c>
    </row>
    <row r="883" spans="1:10" x14ac:dyDescent="0.25">
      <c r="A883" t="str">
        <f t="shared" si="13"/>
        <v>KSJackson</v>
      </c>
      <c r="B883" t="s">
        <v>1036</v>
      </c>
      <c r="C883" t="s">
        <v>2365</v>
      </c>
      <c r="D883" t="s">
        <v>386</v>
      </c>
      <c r="E883" t="s">
        <v>232</v>
      </c>
      <c r="F883" t="s">
        <v>57</v>
      </c>
      <c r="G883">
        <v>656.21699999999896</v>
      </c>
      <c r="H883">
        <v>39.416800000000002</v>
      </c>
      <c r="I883">
        <v>-95.793674730999996</v>
      </c>
      <c r="J883">
        <v>20085</v>
      </c>
    </row>
    <row r="884" spans="1:10" x14ac:dyDescent="0.25">
      <c r="A884" t="str">
        <f t="shared" si="13"/>
        <v>KSAllen</v>
      </c>
      <c r="B884" t="s">
        <v>1036</v>
      </c>
      <c r="C884" t="s">
        <v>2365</v>
      </c>
      <c r="D884" t="s">
        <v>349</v>
      </c>
      <c r="E884" t="s">
        <v>965</v>
      </c>
      <c r="F884" t="s">
        <v>57</v>
      </c>
      <c r="G884">
        <v>500.303</v>
      </c>
      <c r="H884">
        <v>37.8857</v>
      </c>
      <c r="I884">
        <v>-95.301371845000006</v>
      </c>
      <c r="J884">
        <v>20001</v>
      </c>
    </row>
    <row r="885" spans="1:10" x14ac:dyDescent="0.25">
      <c r="A885" t="str">
        <f t="shared" si="13"/>
        <v>KSAnderson</v>
      </c>
      <c r="B885" t="s">
        <v>1036</v>
      </c>
      <c r="C885" t="s">
        <v>2365</v>
      </c>
      <c r="D885" t="s">
        <v>351</v>
      </c>
      <c r="E885" t="s">
        <v>1052</v>
      </c>
      <c r="F885" t="s">
        <v>57</v>
      </c>
      <c r="G885">
        <v>579.64599999999905</v>
      </c>
      <c r="H885">
        <v>38.214199999999998</v>
      </c>
      <c r="I885">
        <v>-95.293311503400005</v>
      </c>
      <c r="J885">
        <v>20003</v>
      </c>
    </row>
    <row r="886" spans="1:10" x14ac:dyDescent="0.25">
      <c r="A886" t="str">
        <f t="shared" si="13"/>
        <v>KSChase</v>
      </c>
      <c r="B886" t="s">
        <v>1036</v>
      </c>
      <c r="C886" t="s">
        <v>2365</v>
      </c>
      <c r="D886" t="s">
        <v>418</v>
      </c>
      <c r="E886" t="s">
        <v>1053</v>
      </c>
      <c r="F886" t="s">
        <v>57</v>
      </c>
      <c r="G886">
        <v>773.05999999999904</v>
      </c>
      <c r="H886">
        <v>38.302</v>
      </c>
      <c r="I886">
        <v>-96.593951704899993</v>
      </c>
      <c r="J886">
        <v>20017</v>
      </c>
    </row>
    <row r="887" spans="1:10" x14ac:dyDescent="0.25">
      <c r="A887" t="str">
        <f t="shared" si="13"/>
        <v>KSComanche</v>
      </c>
      <c r="B887" t="s">
        <v>1036</v>
      </c>
      <c r="C887" t="s">
        <v>2365</v>
      </c>
      <c r="D887" t="s">
        <v>366</v>
      </c>
      <c r="E887" t="s">
        <v>1054</v>
      </c>
      <c r="F887" t="s">
        <v>57</v>
      </c>
      <c r="G887">
        <v>788.298</v>
      </c>
      <c r="H887">
        <v>37.191200000000002</v>
      </c>
      <c r="I887">
        <v>-99.271865987200002</v>
      </c>
      <c r="J887">
        <v>20033</v>
      </c>
    </row>
    <row r="888" spans="1:10" x14ac:dyDescent="0.25">
      <c r="A888" t="str">
        <f t="shared" si="13"/>
        <v>KSEdwards</v>
      </c>
      <c r="B888" t="s">
        <v>1036</v>
      </c>
      <c r="C888" t="s">
        <v>2365</v>
      </c>
      <c r="D888" t="s">
        <v>372</v>
      </c>
      <c r="E888" t="s">
        <v>916</v>
      </c>
      <c r="F888" t="s">
        <v>57</v>
      </c>
      <c r="G888">
        <v>621.89400000000001</v>
      </c>
      <c r="H888">
        <v>37.887599999999999</v>
      </c>
      <c r="I888">
        <v>-99.312137475900002</v>
      </c>
      <c r="J888">
        <v>20047</v>
      </c>
    </row>
    <row r="889" spans="1:10" x14ac:dyDescent="0.25">
      <c r="A889" t="str">
        <f t="shared" si="13"/>
        <v>KSFinney</v>
      </c>
      <c r="B889" t="s">
        <v>1036</v>
      </c>
      <c r="C889" t="s">
        <v>2365</v>
      </c>
      <c r="D889" t="s">
        <v>376</v>
      </c>
      <c r="E889" t="s">
        <v>1055</v>
      </c>
      <c r="F889" t="s">
        <v>57</v>
      </c>
      <c r="G889">
        <v>1301.9670000000001</v>
      </c>
      <c r="H889">
        <v>38.0443</v>
      </c>
      <c r="I889">
        <v>-100.737015337</v>
      </c>
      <c r="J889">
        <v>20055</v>
      </c>
    </row>
    <row r="890" spans="1:10" x14ac:dyDescent="0.25">
      <c r="A890" t="str">
        <f t="shared" si="13"/>
        <v>KSGrant</v>
      </c>
      <c r="B890" t="s">
        <v>1036</v>
      </c>
      <c r="C890" t="s">
        <v>2365</v>
      </c>
      <c r="D890" t="s">
        <v>341</v>
      </c>
      <c r="E890" t="s">
        <v>465</v>
      </c>
      <c r="F890" t="s">
        <v>57</v>
      </c>
      <c r="G890">
        <v>574.79999999999905</v>
      </c>
      <c r="H890">
        <v>37.5623</v>
      </c>
      <c r="I890">
        <v>-101.308068578</v>
      </c>
      <c r="J890">
        <v>20067</v>
      </c>
    </row>
    <row r="891" spans="1:10" x14ac:dyDescent="0.25">
      <c r="A891" t="str">
        <f t="shared" si="13"/>
        <v>KSHaskell</v>
      </c>
      <c r="B891" t="s">
        <v>1036</v>
      </c>
      <c r="C891" t="s">
        <v>2365</v>
      </c>
      <c r="D891" t="s">
        <v>435</v>
      </c>
      <c r="E891" t="s">
        <v>1056</v>
      </c>
      <c r="F891" t="s">
        <v>57</v>
      </c>
      <c r="G891">
        <v>577.52099999999905</v>
      </c>
      <c r="H891">
        <v>37.562199999999997</v>
      </c>
      <c r="I891">
        <v>-100.871214212</v>
      </c>
      <c r="J891">
        <v>20081</v>
      </c>
    </row>
    <row r="892" spans="1:10" x14ac:dyDescent="0.25">
      <c r="A892" t="str">
        <f t="shared" si="13"/>
        <v>KSKearny</v>
      </c>
      <c r="B892" t="s">
        <v>1036</v>
      </c>
      <c r="C892" t="s">
        <v>2365</v>
      </c>
      <c r="D892" t="s">
        <v>438</v>
      </c>
      <c r="E892" t="s">
        <v>1057</v>
      </c>
      <c r="F892" t="s">
        <v>57</v>
      </c>
      <c r="G892">
        <v>870.54300000000001</v>
      </c>
      <c r="H892">
        <v>38.0002</v>
      </c>
      <c r="I892">
        <v>-101.31987862699999</v>
      </c>
      <c r="J892">
        <v>20093</v>
      </c>
    </row>
    <row r="893" spans="1:10" x14ac:dyDescent="0.25">
      <c r="A893" t="str">
        <f t="shared" si="13"/>
        <v>KSKiowa</v>
      </c>
      <c r="B893" t="s">
        <v>1036</v>
      </c>
      <c r="C893" t="s">
        <v>2365</v>
      </c>
      <c r="D893" t="s">
        <v>396</v>
      </c>
      <c r="E893" t="s">
        <v>571</v>
      </c>
      <c r="F893" t="s">
        <v>57</v>
      </c>
      <c r="G893">
        <v>722.63900000000001</v>
      </c>
      <c r="H893">
        <v>37.558199999999999</v>
      </c>
      <c r="I893">
        <v>-99.286061865199997</v>
      </c>
      <c r="J893">
        <v>20097</v>
      </c>
    </row>
    <row r="894" spans="1:10" x14ac:dyDescent="0.25">
      <c r="A894" t="str">
        <f t="shared" si="13"/>
        <v>KSMcPherson</v>
      </c>
      <c r="B894" t="s">
        <v>1036</v>
      </c>
      <c r="C894" t="s">
        <v>2365</v>
      </c>
      <c r="D894" t="s">
        <v>402</v>
      </c>
      <c r="E894" t="s">
        <v>1058</v>
      </c>
      <c r="F894" t="s">
        <v>57</v>
      </c>
      <c r="G894">
        <v>898.274</v>
      </c>
      <c r="H894">
        <v>38.3917</v>
      </c>
      <c r="I894">
        <v>-97.648027386099997</v>
      </c>
      <c r="J894">
        <v>20113</v>
      </c>
    </row>
    <row r="895" spans="1:10" x14ac:dyDescent="0.25">
      <c r="A895" t="str">
        <f t="shared" si="13"/>
        <v>KSMorton</v>
      </c>
      <c r="B895" t="s">
        <v>1036</v>
      </c>
      <c r="C895" t="s">
        <v>2365</v>
      </c>
      <c r="D895" t="s">
        <v>412</v>
      </c>
      <c r="E895" t="s">
        <v>1059</v>
      </c>
      <c r="F895" t="s">
        <v>57</v>
      </c>
      <c r="G895">
        <v>729.73099999999897</v>
      </c>
      <c r="H895">
        <v>37.191400000000002</v>
      </c>
      <c r="I895">
        <v>-101.799239959</v>
      </c>
      <c r="J895">
        <v>20129</v>
      </c>
    </row>
    <row r="896" spans="1:10" x14ac:dyDescent="0.25">
      <c r="A896" t="str">
        <f t="shared" si="13"/>
        <v>KSOttawa</v>
      </c>
      <c r="B896" t="s">
        <v>1036</v>
      </c>
      <c r="C896" t="s">
        <v>2365</v>
      </c>
      <c r="D896" t="s">
        <v>506</v>
      </c>
      <c r="E896" t="s">
        <v>1060</v>
      </c>
      <c r="F896" t="s">
        <v>57</v>
      </c>
      <c r="G896">
        <v>720.73299999999904</v>
      </c>
      <c r="H896">
        <v>39.1325</v>
      </c>
      <c r="I896">
        <v>-97.650244892200007</v>
      </c>
      <c r="J896">
        <v>20143</v>
      </c>
    </row>
    <row r="897" spans="1:10" x14ac:dyDescent="0.25">
      <c r="A897" t="str">
        <f t="shared" si="13"/>
        <v>KSPottawatomie</v>
      </c>
      <c r="B897" t="s">
        <v>1036</v>
      </c>
      <c r="C897" t="s">
        <v>2365</v>
      </c>
      <c r="D897" t="s">
        <v>507</v>
      </c>
      <c r="E897" t="s">
        <v>1061</v>
      </c>
      <c r="F897" t="s">
        <v>57</v>
      </c>
      <c r="G897">
        <v>841.02200000000005</v>
      </c>
      <c r="H897">
        <v>39.378999999999998</v>
      </c>
      <c r="I897">
        <v>-96.342449880299995</v>
      </c>
      <c r="J897">
        <v>20149</v>
      </c>
    </row>
    <row r="898" spans="1:10" x14ac:dyDescent="0.25">
      <c r="A898" t="str">
        <f t="shared" si="13"/>
        <v>KSRiley</v>
      </c>
      <c r="B898" t="s">
        <v>1036</v>
      </c>
      <c r="C898" t="s">
        <v>2365</v>
      </c>
      <c r="D898" t="s">
        <v>781</v>
      </c>
      <c r="E898" t="s">
        <v>1062</v>
      </c>
      <c r="F898" t="s">
        <v>57</v>
      </c>
      <c r="G898">
        <v>609.77099999999905</v>
      </c>
      <c r="H898">
        <v>39.296500000000002</v>
      </c>
      <c r="I898">
        <v>-96.7351924986</v>
      </c>
      <c r="J898">
        <v>20161</v>
      </c>
    </row>
    <row r="899" spans="1:10" x14ac:dyDescent="0.25">
      <c r="A899" t="str">
        <f t="shared" ref="A899:A962" si="14">C899&amp;E899</f>
        <v>KSRush</v>
      </c>
      <c r="B899" t="s">
        <v>1036</v>
      </c>
      <c r="C899" t="s">
        <v>2365</v>
      </c>
      <c r="D899" t="s">
        <v>783</v>
      </c>
      <c r="E899" t="s">
        <v>982</v>
      </c>
      <c r="F899" t="s">
        <v>57</v>
      </c>
      <c r="G899">
        <v>717.76300000000003</v>
      </c>
      <c r="H899">
        <v>38.523099999999999</v>
      </c>
      <c r="I899">
        <v>-99.3091362718</v>
      </c>
      <c r="J899">
        <v>20165</v>
      </c>
    </row>
    <row r="900" spans="1:10" x14ac:dyDescent="0.25">
      <c r="A900" t="str">
        <f t="shared" si="14"/>
        <v>KSScott</v>
      </c>
      <c r="B900" t="s">
        <v>1036</v>
      </c>
      <c r="C900" t="s">
        <v>2365</v>
      </c>
      <c r="D900" t="s">
        <v>696</v>
      </c>
      <c r="E900" t="s">
        <v>517</v>
      </c>
      <c r="F900" t="s">
        <v>57</v>
      </c>
      <c r="G900">
        <v>717.54399999999896</v>
      </c>
      <c r="H900">
        <v>38.482199999999999</v>
      </c>
      <c r="I900">
        <v>-100.906901588</v>
      </c>
      <c r="J900">
        <v>20171</v>
      </c>
    </row>
    <row r="901" spans="1:10" x14ac:dyDescent="0.25">
      <c r="A901" t="str">
        <f t="shared" si="14"/>
        <v>KSStafford</v>
      </c>
      <c r="B901" t="s">
        <v>1036</v>
      </c>
      <c r="C901" t="s">
        <v>2365</v>
      </c>
      <c r="D901" t="s">
        <v>700</v>
      </c>
      <c r="E901" t="s">
        <v>1063</v>
      </c>
      <c r="F901" t="s">
        <v>57</v>
      </c>
      <c r="G901">
        <v>792.04600000000005</v>
      </c>
      <c r="H901">
        <v>38.030999999999999</v>
      </c>
      <c r="I901">
        <v>-98.717406592100005</v>
      </c>
      <c r="J901">
        <v>20185</v>
      </c>
    </row>
    <row r="902" spans="1:10" x14ac:dyDescent="0.25">
      <c r="A902" t="str">
        <f t="shared" si="14"/>
        <v>KSStanton</v>
      </c>
      <c r="B902" t="s">
        <v>1036</v>
      </c>
      <c r="C902" t="s">
        <v>2365</v>
      </c>
      <c r="D902" t="s">
        <v>797</v>
      </c>
      <c r="E902" t="s">
        <v>1064</v>
      </c>
      <c r="F902" t="s">
        <v>57</v>
      </c>
      <c r="G902">
        <v>680.34500000000003</v>
      </c>
      <c r="H902">
        <v>37.563000000000002</v>
      </c>
      <c r="I902">
        <v>-101.78421713100001</v>
      </c>
      <c r="J902">
        <v>20187</v>
      </c>
    </row>
    <row r="903" spans="1:10" x14ac:dyDescent="0.25">
      <c r="A903" t="str">
        <f t="shared" si="14"/>
        <v>KSStevens</v>
      </c>
      <c r="B903" t="s">
        <v>1036</v>
      </c>
      <c r="C903" t="s">
        <v>2365</v>
      </c>
      <c r="D903" t="s">
        <v>701</v>
      </c>
      <c r="E903" t="s">
        <v>1065</v>
      </c>
      <c r="F903" t="s">
        <v>57</v>
      </c>
      <c r="G903">
        <v>727.29300000000001</v>
      </c>
      <c r="H903">
        <v>37.192300000000003</v>
      </c>
      <c r="I903">
        <v>-101.31203550799999</v>
      </c>
      <c r="J903">
        <v>20189</v>
      </c>
    </row>
    <row r="904" spans="1:10" x14ac:dyDescent="0.25">
      <c r="A904" t="str">
        <f t="shared" si="14"/>
        <v>KSThomas</v>
      </c>
      <c r="B904" t="s">
        <v>1036</v>
      </c>
      <c r="C904" t="s">
        <v>2365</v>
      </c>
      <c r="D904" t="s">
        <v>799</v>
      </c>
      <c r="E904" t="s">
        <v>830</v>
      </c>
      <c r="F904" t="s">
        <v>57</v>
      </c>
      <c r="G904">
        <v>1074.6869999999999</v>
      </c>
      <c r="H904">
        <v>39.350900000000003</v>
      </c>
      <c r="I904">
        <v>-101.055559199</v>
      </c>
      <c r="J904">
        <v>20193</v>
      </c>
    </row>
    <row r="905" spans="1:10" x14ac:dyDescent="0.25">
      <c r="A905" t="str">
        <f t="shared" si="14"/>
        <v>KSWichita</v>
      </c>
      <c r="B905" t="s">
        <v>1036</v>
      </c>
      <c r="C905" t="s">
        <v>2365</v>
      </c>
      <c r="D905" t="s">
        <v>947</v>
      </c>
      <c r="E905" t="s">
        <v>1066</v>
      </c>
      <c r="F905" t="s">
        <v>57</v>
      </c>
      <c r="G905">
        <v>718.56799999999896</v>
      </c>
      <c r="H905">
        <v>38.482100000000003</v>
      </c>
      <c r="I905">
        <v>-101.34736961999999</v>
      </c>
      <c r="J905">
        <v>20203</v>
      </c>
    </row>
    <row r="906" spans="1:10" x14ac:dyDescent="0.25">
      <c r="A906" t="str">
        <f t="shared" si="14"/>
        <v>KSAtchison</v>
      </c>
      <c r="B906" t="s">
        <v>1036</v>
      </c>
      <c r="C906" t="s">
        <v>2365</v>
      </c>
      <c r="D906" t="s">
        <v>352</v>
      </c>
      <c r="E906" t="s">
        <v>1067</v>
      </c>
      <c r="F906" t="s">
        <v>57</v>
      </c>
      <c r="G906">
        <v>431.17200000000003</v>
      </c>
      <c r="H906">
        <v>39.531799999999997</v>
      </c>
      <c r="I906">
        <v>-95.313485500699997</v>
      </c>
      <c r="J906">
        <v>20005</v>
      </c>
    </row>
    <row r="907" spans="1:10" x14ac:dyDescent="0.25">
      <c r="A907" t="str">
        <f t="shared" si="14"/>
        <v>KSBarber</v>
      </c>
      <c r="B907" t="s">
        <v>1036</v>
      </c>
      <c r="C907" t="s">
        <v>2365</v>
      </c>
      <c r="D907" t="s">
        <v>354</v>
      </c>
      <c r="E907" t="s">
        <v>1068</v>
      </c>
      <c r="F907" t="s">
        <v>57</v>
      </c>
      <c r="G907">
        <v>1134.0730000000001</v>
      </c>
      <c r="H907">
        <v>37.228900000000003</v>
      </c>
      <c r="I907">
        <v>-98.684802426700003</v>
      </c>
      <c r="J907">
        <v>20007</v>
      </c>
    </row>
    <row r="908" spans="1:10" x14ac:dyDescent="0.25">
      <c r="A908" t="str">
        <f t="shared" si="14"/>
        <v>KSBarton</v>
      </c>
      <c r="B908" t="s">
        <v>1036</v>
      </c>
      <c r="C908" t="s">
        <v>2365</v>
      </c>
      <c r="D908" t="s">
        <v>356</v>
      </c>
      <c r="E908" t="s">
        <v>1069</v>
      </c>
      <c r="F908" t="s">
        <v>57</v>
      </c>
      <c r="G908">
        <v>895.39999999999895</v>
      </c>
      <c r="H908">
        <v>38.478999999999999</v>
      </c>
      <c r="I908">
        <v>-98.7564641333</v>
      </c>
      <c r="J908">
        <v>20009</v>
      </c>
    </row>
    <row r="909" spans="1:10" x14ac:dyDescent="0.25">
      <c r="A909" t="str">
        <f t="shared" si="14"/>
        <v>KSBourbon</v>
      </c>
      <c r="B909" t="s">
        <v>1036</v>
      </c>
      <c r="C909" t="s">
        <v>2365</v>
      </c>
      <c r="D909" t="s">
        <v>358</v>
      </c>
      <c r="E909" t="s">
        <v>1070</v>
      </c>
      <c r="F909" t="s">
        <v>57</v>
      </c>
      <c r="G909">
        <v>635.471</v>
      </c>
      <c r="H909">
        <v>37.855200000000004</v>
      </c>
      <c r="I909">
        <v>-94.849294660200002</v>
      </c>
      <c r="J909">
        <v>20011</v>
      </c>
    </row>
    <row r="910" spans="1:10" x14ac:dyDescent="0.25">
      <c r="A910" t="str">
        <f t="shared" si="14"/>
        <v>KSBrown</v>
      </c>
      <c r="B910" t="s">
        <v>1036</v>
      </c>
      <c r="C910" t="s">
        <v>2365</v>
      </c>
      <c r="D910" t="s">
        <v>415</v>
      </c>
      <c r="E910" t="s">
        <v>909</v>
      </c>
      <c r="F910" t="s">
        <v>57</v>
      </c>
      <c r="G910">
        <v>570.87199999999905</v>
      </c>
      <c r="H910">
        <v>39.826500000000003</v>
      </c>
      <c r="I910">
        <v>-95.564209241200004</v>
      </c>
      <c r="J910">
        <v>20013</v>
      </c>
    </row>
    <row r="911" spans="1:10" x14ac:dyDescent="0.25">
      <c r="A911" t="str">
        <f t="shared" si="14"/>
        <v>KSButler</v>
      </c>
      <c r="B911" t="s">
        <v>1036</v>
      </c>
      <c r="C911" t="s">
        <v>2365</v>
      </c>
      <c r="D911" t="s">
        <v>417</v>
      </c>
      <c r="E911" t="s">
        <v>416</v>
      </c>
      <c r="F911" t="s">
        <v>57</v>
      </c>
      <c r="G911">
        <v>1429.8630000000001</v>
      </c>
      <c r="H911">
        <v>37.781199999999998</v>
      </c>
      <c r="I911">
        <v>-96.839040070899998</v>
      </c>
      <c r="J911">
        <v>20015</v>
      </c>
    </row>
    <row r="912" spans="1:10" x14ac:dyDescent="0.25">
      <c r="A912" t="str">
        <f t="shared" si="14"/>
        <v>KSChautauqua</v>
      </c>
      <c r="B912" t="s">
        <v>1036</v>
      </c>
      <c r="C912" t="s">
        <v>2365</v>
      </c>
      <c r="D912" t="s">
        <v>419</v>
      </c>
      <c r="E912" t="s">
        <v>1071</v>
      </c>
      <c r="F912" t="s">
        <v>57</v>
      </c>
      <c r="G912">
        <v>638.88099999999895</v>
      </c>
      <c r="H912">
        <v>37.15</v>
      </c>
      <c r="I912">
        <v>-96.245375427599996</v>
      </c>
      <c r="J912">
        <v>20019</v>
      </c>
    </row>
    <row r="913" spans="1:10" x14ac:dyDescent="0.25">
      <c r="A913" t="str">
        <f t="shared" si="14"/>
        <v>KSJefferson</v>
      </c>
      <c r="B913" t="s">
        <v>1036</v>
      </c>
      <c r="C913" t="s">
        <v>2365</v>
      </c>
      <c r="D913" t="s">
        <v>388</v>
      </c>
      <c r="E913" t="s">
        <v>210</v>
      </c>
      <c r="F913" t="s">
        <v>57</v>
      </c>
      <c r="G913">
        <v>532.57399999999905</v>
      </c>
      <c r="H913">
        <v>39.235799999999998</v>
      </c>
      <c r="I913">
        <v>-95.383437057400002</v>
      </c>
      <c r="J913">
        <v>20087</v>
      </c>
    </row>
    <row r="914" spans="1:10" x14ac:dyDescent="0.25">
      <c r="A914" t="str">
        <f t="shared" si="14"/>
        <v>KSJewell</v>
      </c>
      <c r="B914" t="s">
        <v>1036</v>
      </c>
      <c r="C914" t="s">
        <v>2365</v>
      </c>
      <c r="D914" t="s">
        <v>390</v>
      </c>
      <c r="E914" t="s">
        <v>1072</v>
      </c>
      <c r="F914" t="s">
        <v>57</v>
      </c>
      <c r="G914">
        <v>909.78099999999904</v>
      </c>
      <c r="H914">
        <v>39.784700000000001</v>
      </c>
      <c r="I914">
        <v>-98.218337157600004</v>
      </c>
      <c r="J914">
        <v>20089</v>
      </c>
    </row>
    <row r="915" spans="1:10" x14ac:dyDescent="0.25">
      <c r="A915" t="str">
        <f t="shared" si="14"/>
        <v>KSJohnson</v>
      </c>
      <c r="B915" t="s">
        <v>1036</v>
      </c>
      <c r="C915" t="s">
        <v>2365</v>
      </c>
      <c r="D915" t="s">
        <v>392</v>
      </c>
      <c r="E915" t="s">
        <v>468</v>
      </c>
      <c r="F915" t="s">
        <v>57</v>
      </c>
      <c r="G915">
        <v>473.375</v>
      </c>
      <c r="H915">
        <v>38.883800000000001</v>
      </c>
      <c r="I915">
        <v>-94.822323775699999</v>
      </c>
      <c r="J915">
        <v>20091</v>
      </c>
    </row>
    <row r="916" spans="1:10" x14ac:dyDescent="0.25">
      <c r="A916" t="str">
        <f t="shared" si="14"/>
        <v>KSKingman</v>
      </c>
      <c r="B916" t="s">
        <v>1036</v>
      </c>
      <c r="C916" t="s">
        <v>2365</v>
      </c>
      <c r="D916" t="s">
        <v>394</v>
      </c>
      <c r="E916" t="s">
        <v>1073</v>
      </c>
      <c r="F916" t="s">
        <v>57</v>
      </c>
      <c r="G916">
        <v>863.36300000000006</v>
      </c>
      <c r="H916">
        <v>37.558900000000001</v>
      </c>
      <c r="I916">
        <v>-98.1363485575</v>
      </c>
      <c r="J916">
        <v>20095</v>
      </c>
    </row>
    <row r="917" spans="1:10" x14ac:dyDescent="0.25">
      <c r="A917" t="str">
        <f t="shared" si="14"/>
        <v>KSLabette</v>
      </c>
      <c r="B917" t="s">
        <v>1036</v>
      </c>
      <c r="C917" t="s">
        <v>2365</v>
      </c>
      <c r="D917" t="s">
        <v>397</v>
      </c>
      <c r="E917" t="s">
        <v>1074</v>
      </c>
      <c r="F917" t="s">
        <v>57</v>
      </c>
      <c r="G917">
        <v>645.29499999999905</v>
      </c>
      <c r="H917">
        <v>37.191299999999998</v>
      </c>
      <c r="I917">
        <v>-95.297584537700004</v>
      </c>
      <c r="J917">
        <v>20099</v>
      </c>
    </row>
    <row r="918" spans="1:10" x14ac:dyDescent="0.25">
      <c r="A918" t="str">
        <f t="shared" si="14"/>
        <v>KSLane</v>
      </c>
      <c r="B918" t="s">
        <v>1036</v>
      </c>
      <c r="C918" t="s">
        <v>2365</v>
      </c>
      <c r="D918" t="s">
        <v>431</v>
      </c>
      <c r="E918" t="s">
        <v>1075</v>
      </c>
      <c r="F918" t="s">
        <v>57</v>
      </c>
      <c r="G918">
        <v>717.45500000000004</v>
      </c>
      <c r="H918">
        <v>38.481299999999997</v>
      </c>
      <c r="I918">
        <v>-100.46647029099999</v>
      </c>
      <c r="J918">
        <v>20101</v>
      </c>
    </row>
    <row r="919" spans="1:10" x14ac:dyDescent="0.25">
      <c r="A919" t="str">
        <f t="shared" si="14"/>
        <v>KSLeavenworth</v>
      </c>
      <c r="B919" t="s">
        <v>1036</v>
      </c>
      <c r="C919" t="s">
        <v>2365</v>
      </c>
      <c r="D919" t="s">
        <v>439</v>
      </c>
      <c r="E919" t="s">
        <v>1076</v>
      </c>
      <c r="F919" t="s">
        <v>57</v>
      </c>
      <c r="G919">
        <v>462.83100000000002</v>
      </c>
      <c r="H919">
        <v>39.199300000000001</v>
      </c>
      <c r="I919">
        <v>-95.037979678100001</v>
      </c>
      <c r="J919">
        <v>20103</v>
      </c>
    </row>
    <row r="920" spans="1:10" x14ac:dyDescent="0.25">
      <c r="A920" t="str">
        <f t="shared" si="14"/>
        <v>KSLincoln</v>
      </c>
      <c r="B920" t="s">
        <v>1036</v>
      </c>
      <c r="C920" t="s">
        <v>2365</v>
      </c>
      <c r="D920" t="s">
        <v>441</v>
      </c>
      <c r="E920" t="s">
        <v>245</v>
      </c>
      <c r="F920" t="s">
        <v>57</v>
      </c>
      <c r="G920">
        <v>719.39599999999905</v>
      </c>
      <c r="H920">
        <v>39.045299999999997</v>
      </c>
      <c r="I920">
        <v>-98.207746723200003</v>
      </c>
      <c r="J920">
        <v>20105</v>
      </c>
    </row>
    <row r="921" spans="1:10" x14ac:dyDescent="0.25">
      <c r="A921" t="str">
        <f t="shared" si="14"/>
        <v>KSRepublic</v>
      </c>
      <c r="B921" t="s">
        <v>1036</v>
      </c>
      <c r="C921" t="s">
        <v>2365</v>
      </c>
      <c r="D921" t="s">
        <v>779</v>
      </c>
      <c r="E921" t="s">
        <v>1077</v>
      </c>
      <c r="F921" t="s">
        <v>57</v>
      </c>
      <c r="G921">
        <v>717.37099999999896</v>
      </c>
      <c r="H921">
        <v>39.827800000000003</v>
      </c>
      <c r="I921">
        <v>-97.650617430300002</v>
      </c>
      <c r="J921">
        <v>20157</v>
      </c>
    </row>
    <row r="922" spans="1:10" x14ac:dyDescent="0.25">
      <c r="A922" t="str">
        <f t="shared" si="14"/>
        <v>KSRice</v>
      </c>
      <c r="B922" t="s">
        <v>1036</v>
      </c>
      <c r="C922" t="s">
        <v>2365</v>
      </c>
      <c r="D922" t="s">
        <v>780</v>
      </c>
      <c r="E922" t="s">
        <v>1078</v>
      </c>
      <c r="F922" t="s">
        <v>57</v>
      </c>
      <c r="G922">
        <v>726.23699999999894</v>
      </c>
      <c r="H922">
        <v>38.347200000000001</v>
      </c>
      <c r="I922">
        <v>-98.200964491199997</v>
      </c>
      <c r="J922">
        <v>20159</v>
      </c>
    </row>
    <row r="923" spans="1:10" x14ac:dyDescent="0.25">
      <c r="A923" t="str">
        <f t="shared" si="14"/>
        <v>KSRooks</v>
      </c>
      <c r="B923" t="s">
        <v>1036</v>
      </c>
      <c r="C923" t="s">
        <v>2365</v>
      </c>
      <c r="D923" t="s">
        <v>695</v>
      </c>
      <c r="E923" t="s">
        <v>1079</v>
      </c>
      <c r="F923" t="s">
        <v>57</v>
      </c>
      <c r="G923">
        <v>890.53300000000002</v>
      </c>
      <c r="H923">
        <v>39.350200000000001</v>
      </c>
      <c r="I923">
        <v>-99.325070269299999</v>
      </c>
      <c r="J923">
        <v>20163</v>
      </c>
    </row>
    <row r="924" spans="1:10" x14ac:dyDescent="0.25">
      <c r="A924" t="str">
        <f t="shared" si="14"/>
        <v>KSRussell</v>
      </c>
      <c r="B924" t="s">
        <v>1036</v>
      </c>
      <c r="C924" t="s">
        <v>2365</v>
      </c>
      <c r="D924" t="s">
        <v>785</v>
      </c>
      <c r="E924" t="s">
        <v>403</v>
      </c>
      <c r="F924" t="s">
        <v>57</v>
      </c>
      <c r="G924">
        <v>886.25999999999897</v>
      </c>
      <c r="H924">
        <v>38.9148</v>
      </c>
      <c r="I924">
        <v>-98.762378297500007</v>
      </c>
      <c r="J924">
        <v>20167</v>
      </c>
    </row>
    <row r="925" spans="1:10" x14ac:dyDescent="0.25">
      <c r="A925" t="str">
        <f t="shared" si="14"/>
        <v>KSSaline</v>
      </c>
      <c r="B925" t="s">
        <v>1036</v>
      </c>
      <c r="C925" t="s">
        <v>2365</v>
      </c>
      <c r="D925" t="s">
        <v>786</v>
      </c>
      <c r="E925" t="s">
        <v>516</v>
      </c>
      <c r="F925" t="s">
        <v>57</v>
      </c>
      <c r="G925">
        <v>720.22500000000002</v>
      </c>
      <c r="H925">
        <v>38.783799999999999</v>
      </c>
      <c r="I925">
        <v>-97.649953305400004</v>
      </c>
      <c r="J925">
        <v>20169</v>
      </c>
    </row>
    <row r="926" spans="1:10" x14ac:dyDescent="0.25">
      <c r="A926" t="str">
        <f t="shared" si="14"/>
        <v>KSSedgwick</v>
      </c>
      <c r="B926" t="s">
        <v>1036</v>
      </c>
      <c r="C926" t="s">
        <v>2365</v>
      </c>
      <c r="D926" t="s">
        <v>788</v>
      </c>
      <c r="E926" t="s">
        <v>622</v>
      </c>
      <c r="F926" t="s">
        <v>57</v>
      </c>
      <c r="G926">
        <v>997.51199999999903</v>
      </c>
      <c r="H926">
        <v>37.684800000000003</v>
      </c>
      <c r="I926">
        <v>-97.460991985600003</v>
      </c>
      <c r="J926">
        <v>20173</v>
      </c>
    </row>
    <row r="927" spans="1:10" x14ac:dyDescent="0.25">
      <c r="A927" t="str">
        <f t="shared" si="14"/>
        <v>KSSeward</v>
      </c>
      <c r="B927" t="s">
        <v>1036</v>
      </c>
      <c r="C927" t="s">
        <v>2365</v>
      </c>
      <c r="D927" t="s">
        <v>790</v>
      </c>
      <c r="E927" t="s">
        <v>1080</v>
      </c>
      <c r="F927" t="s">
        <v>57</v>
      </c>
      <c r="G927">
        <v>639.49699999999905</v>
      </c>
      <c r="H927">
        <v>37.193300000000001</v>
      </c>
      <c r="I927">
        <v>-100.851240781</v>
      </c>
      <c r="J927">
        <v>20175</v>
      </c>
    </row>
    <row r="928" spans="1:10" x14ac:dyDescent="0.25">
      <c r="A928" t="str">
        <f t="shared" si="14"/>
        <v>KSShawnee</v>
      </c>
      <c r="B928" t="s">
        <v>1036</v>
      </c>
      <c r="C928" t="s">
        <v>2365</v>
      </c>
      <c r="D928" t="s">
        <v>792</v>
      </c>
      <c r="E928" t="s">
        <v>1081</v>
      </c>
      <c r="F928" t="s">
        <v>57</v>
      </c>
      <c r="G928">
        <v>544.01599999999905</v>
      </c>
      <c r="H928">
        <v>39.041499999999999</v>
      </c>
      <c r="I928">
        <v>-95.756511325399998</v>
      </c>
      <c r="J928">
        <v>20177</v>
      </c>
    </row>
    <row r="929" spans="1:10" x14ac:dyDescent="0.25">
      <c r="A929" t="str">
        <f t="shared" si="14"/>
        <v>KSSheridan</v>
      </c>
      <c r="B929" t="s">
        <v>1036</v>
      </c>
      <c r="C929" t="s">
        <v>2365</v>
      </c>
      <c r="D929" t="s">
        <v>697</v>
      </c>
      <c r="E929" t="s">
        <v>1082</v>
      </c>
      <c r="F929" t="s">
        <v>57</v>
      </c>
      <c r="G929">
        <v>895.95699999999897</v>
      </c>
      <c r="H929">
        <v>39.350299999999997</v>
      </c>
      <c r="I929">
        <v>-100.441826134</v>
      </c>
      <c r="J929">
        <v>20179</v>
      </c>
    </row>
    <row r="930" spans="1:10" x14ac:dyDescent="0.25">
      <c r="A930" t="str">
        <f t="shared" si="14"/>
        <v>KSLinn</v>
      </c>
      <c r="B930" t="s">
        <v>1036</v>
      </c>
      <c r="C930" t="s">
        <v>2365</v>
      </c>
      <c r="D930" t="s">
        <v>398</v>
      </c>
      <c r="E930" t="s">
        <v>1027</v>
      </c>
      <c r="F930" t="s">
        <v>57</v>
      </c>
      <c r="G930">
        <v>594.05899999999895</v>
      </c>
      <c r="H930">
        <v>38.212299999999999</v>
      </c>
      <c r="I930">
        <v>-94.842987750899994</v>
      </c>
      <c r="J930">
        <v>20107</v>
      </c>
    </row>
    <row r="931" spans="1:10" x14ac:dyDescent="0.25">
      <c r="A931" t="str">
        <f t="shared" si="14"/>
        <v>KSLogan</v>
      </c>
      <c r="B931" t="s">
        <v>1036</v>
      </c>
      <c r="C931" t="s">
        <v>2365</v>
      </c>
      <c r="D931" t="s">
        <v>400</v>
      </c>
      <c r="E931" t="s">
        <v>509</v>
      </c>
      <c r="F931" t="s">
        <v>57</v>
      </c>
      <c r="G931">
        <v>1072.9939999999999</v>
      </c>
      <c r="H931">
        <v>38.917299999999997</v>
      </c>
      <c r="I931">
        <v>-101.14841805099999</v>
      </c>
      <c r="J931">
        <v>20109</v>
      </c>
    </row>
    <row r="932" spans="1:10" x14ac:dyDescent="0.25">
      <c r="A932" t="str">
        <f t="shared" si="14"/>
        <v>KSLyon</v>
      </c>
      <c r="B932" t="s">
        <v>1036</v>
      </c>
      <c r="C932" t="s">
        <v>2365</v>
      </c>
      <c r="D932" t="s">
        <v>443</v>
      </c>
      <c r="E932" t="s">
        <v>1029</v>
      </c>
      <c r="F932" t="s">
        <v>57</v>
      </c>
      <c r="G932">
        <v>847.47400000000005</v>
      </c>
      <c r="H932">
        <v>38.456200000000003</v>
      </c>
      <c r="I932">
        <v>-96.152626316600006</v>
      </c>
      <c r="J932">
        <v>20111</v>
      </c>
    </row>
    <row r="933" spans="1:10" x14ac:dyDescent="0.25">
      <c r="A933" t="str">
        <f t="shared" si="14"/>
        <v>KSMarion</v>
      </c>
      <c r="B933" t="s">
        <v>1036</v>
      </c>
      <c r="C933" t="s">
        <v>2365</v>
      </c>
      <c r="D933" t="s">
        <v>404</v>
      </c>
      <c r="E933" t="s">
        <v>256</v>
      </c>
      <c r="F933" t="s">
        <v>57</v>
      </c>
      <c r="G933">
        <v>944.28999999999905</v>
      </c>
      <c r="H933">
        <v>38.358899999999998</v>
      </c>
      <c r="I933">
        <v>-97.096900566800002</v>
      </c>
      <c r="J933">
        <v>20115</v>
      </c>
    </row>
    <row r="934" spans="1:10" x14ac:dyDescent="0.25">
      <c r="A934" t="str">
        <f t="shared" si="14"/>
        <v>KSMarshall</v>
      </c>
      <c r="B934" t="s">
        <v>1036</v>
      </c>
      <c r="C934" t="s">
        <v>2365</v>
      </c>
      <c r="D934" t="s">
        <v>406</v>
      </c>
      <c r="E934" t="s">
        <v>395</v>
      </c>
      <c r="F934" t="s">
        <v>57</v>
      </c>
      <c r="G934">
        <v>900.18299999999897</v>
      </c>
      <c r="H934">
        <v>39.7836</v>
      </c>
      <c r="I934">
        <v>-96.522942926200002</v>
      </c>
      <c r="J934">
        <v>20117</v>
      </c>
    </row>
    <row r="935" spans="1:10" x14ac:dyDescent="0.25">
      <c r="A935" t="str">
        <f t="shared" si="14"/>
        <v>KSMeade</v>
      </c>
      <c r="B935" t="s">
        <v>1036</v>
      </c>
      <c r="C935" t="s">
        <v>2365</v>
      </c>
      <c r="D935" t="s">
        <v>408</v>
      </c>
      <c r="E935" t="s">
        <v>1083</v>
      </c>
      <c r="F935" t="s">
        <v>57</v>
      </c>
      <c r="G935">
        <v>978.08799999999906</v>
      </c>
      <c r="H935">
        <v>37.238199999999999</v>
      </c>
      <c r="I935">
        <v>-100.366151413</v>
      </c>
      <c r="J935">
        <v>20119</v>
      </c>
    </row>
    <row r="936" spans="1:10" x14ac:dyDescent="0.25">
      <c r="A936" t="str">
        <f t="shared" si="14"/>
        <v>KSMiami</v>
      </c>
      <c r="B936" t="s">
        <v>1036</v>
      </c>
      <c r="C936" t="s">
        <v>2365</v>
      </c>
      <c r="D936" t="s">
        <v>410</v>
      </c>
      <c r="E936" t="s">
        <v>985</v>
      </c>
      <c r="F936" t="s">
        <v>57</v>
      </c>
      <c r="G936">
        <v>575.66099999999904</v>
      </c>
      <c r="H936">
        <v>38.563499999999998</v>
      </c>
      <c r="I936">
        <v>-94.838098658899995</v>
      </c>
      <c r="J936">
        <v>20121</v>
      </c>
    </row>
    <row r="937" spans="1:10" x14ac:dyDescent="0.25">
      <c r="A937" t="str">
        <f t="shared" si="14"/>
        <v>KSMitchell</v>
      </c>
      <c r="B937" t="s">
        <v>1036</v>
      </c>
      <c r="C937" t="s">
        <v>2365</v>
      </c>
      <c r="D937" t="s">
        <v>423</v>
      </c>
      <c r="E937" t="s">
        <v>804</v>
      </c>
      <c r="F937" t="s">
        <v>57</v>
      </c>
      <c r="G937">
        <v>701.79200000000003</v>
      </c>
      <c r="H937">
        <v>39.393300000000004</v>
      </c>
      <c r="I937">
        <v>-98.209362370500003</v>
      </c>
      <c r="J937">
        <v>20123</v>
      </c>
    </row>
    <row r="938" spans="1:10" x14ac:dyDescent="0.25">
      <c r="A938" t="str">
        <f t="shared" si="14"/>
        <v>KSMontgomery</v>
      </c>
      <c r="B938" t="s">
        <v>1036</v>
      </c>
      <c r="C938" t="s">
        <v>2365</v>
      </c>
      <c r="D938" t="s">
        <v>425</v>
      </c>
      <c r="E938" t="s">
        <v>432</v>
      </c>
      <c r="F938" t="s">
        <v>57</v>
      </c>
      <c r="G938">
        <v>643.52700000000004</v>
      </c>
      <c r="H938">
        <v>37.192500000000003</v>
      </c>
      <c r="I938">
        <v>-95.742878799799996</v>
      </c>
      <c r="J938">
        <v>20125</v>
      </c>
    </row>
    <row r="939" spans="1:10" x14ac:dyDescent="0.25">
      <c r="A939" t="str">
        <f t="shared" si="14"/>
        <v>KSMorris</v>
      </c>
      <c r="B939" t="s">
        <v>1036</v>
      </c>
      <c r="C939" t="s">
        <v>2365</v>
      </c>
      <c r="D939" t="s">
        <v>427</v>
      </c>
      <c r="E939" t="s">
        <v>1084</v>
      </c>
      <c r="F939" t="s">
        <v>57</v>
      </c>
      <c r="G939">
        <v>695.279</v>
      </c>
      <c r="H939">
        <v>38.687399999999997</v>
      </c>
      <c r="I939">
        <v>-96.649866135500005</v>
      </c>
      <c r="J939">
        <v>20127</v>
      </c>
    </row>
    <row r="940" spans="1:10" x14ac:dyDescent="0.25">
      <c r="A940" t="str">
        <f t="shared" si="14"/>
        <v>KSNemaha</v>
      </c>
      <c r="B940" t="s">
        <v>1036</v>
      </c>
      <c r="C940" t="s">
        <v>2365</v>
      </c>
      <c r="D940" t="s">
        <v>413</v>
      </c>
      <c r="E940" t="s">
        <v>1085</v>
      </c>
      <c r="F940" t="s">
        <v>57</v>
      </c>
      <c r="G940">
        <v>717.42700000000002</v>
      </c>
      <c r="H940">
        <v>39.7834</v>
      </c>
      <c r="I940">
        <v>-96.014082831400003</v>
      </c>
      <c r="J940">
        <v>20131</v>
      </c>
    </row>
    <row r="941" spans="1:10" x14ac:dyDescent="0.25">
      <c r="A941" t="str">
        <f t="shared" si="14"/>
        <v>KSNeosho</v>
      </c>
      <c r="B941" t="s">
        <v>1036</v>
      </c>
      <c r="C941" t="s">
        <v>2365</v>
      </c>
      <c r="D941" t="s">
        <v>429</v>
      </c>
      <c r="E941" t="s">
        <v>1086</v>
      </c>
      <c r="F941" t="s">
        <v>57</v>
      </c>
      <c r="G941">
        <v>571.47199999999896</v>
      </c>
      <c r="H941">
        <v>37.558500000000002</v>
      </c>
      <c r="I941">
        <v>-95.306782969400004</v>
      </c>
      <c r="J941">
        <v>20133</v>
      </c>
    </row>
    <row r="942" spans="1:10" x14ac:dyDescent="0.25">
      <c r="A942" t="str">
        <f t="shared" si="14"/>
        <v>KSNess</v>
      </c>
      <c r="B942" t="s">
        <v>1036</v>
      </c>
      <c r="C942" t="s">
        <v>2365</v>
      </c>
      <c r="D942" t="s">
        <v>519</v>
      </c>
      <c r="E942" t="s">
        <v>1087</v>
      </c>
      <c r="F942" t="s">
        <v>57</v>
      </c>
      <c r="G942">
        <v>1074.75</v>
      </c>
      <c r="H942">
        <v>38.479399999999998</v>
      </c>
      <c r="I942">
        <v>-99.916143549500006</v>
      </c>
      <c r="J942">
        <v>20135</v>
      </c>
    </row>
    <row r="943" spans="1:10" x14ac:dyDescent="0.25">
      <c r="A943" t="str">
        <f t="shared" si="14"/>
        <v>KSNorton</v>
      </c>
      <c r="B943" t="s">
        <v>1036</v>
      </c>
      <c r="C943" t="s">
        <v>2365</v>
      </c>
      <c r="D943" t="s">
        <v>521</v>
      </c>
      <c r="E943" t="s">
        <v>1088</v>
      </c>
      <c r="F943" t="s">
        <v>57</v>
      </c>
      <c r="G943">
        <v>878.13400000000001</v>
      </c>
      <c r="H943">
        <v>39.784399999999998</v>
      </c>
      <c r="I943">
        <v>-99.903484848199994</v>
      </c>
      <c r="J943">
        <v>20137</v>
      </c>
    </row>
    <row r="944" spans="1:10" x14ac:dyDescent="0.25">
      <c r="A944" t="str">
        <f t="shared" si="14"/>
        <v>KSOsage</v>
      </c>
      <c r="B944" t="s">
        <v>1036</v>
      </c>
      <c r="C944" t="s">
        <v>2365</v>
      </c>
      <c r="D944" t="s">
        <v>493</v>
      </c>
      <c r="E944" t="s">
        <v>1089</v>
      </c>
      <c r="F944" t="s">
        <v>57</v>
      </c>
      <c r="G944">
        <v>705.51800000000003</v>
      </c>
      <c r="H944">
        <v>38.652299999999997</v>
      </c>
      <c r="I944">
        <v>-95.726931992399997</v>
      </c>
      <c r="J944">
        <v>20139</v>
      </c>
    </row>
    <row r="945" spans="1:10" x14ac:dyDescent="0.25">
      <c r="A945" t="str">
        <f t="shared" si="14"/>
        <v>KSOsborne</v>
      </c>
      <c r="B945" t="s">
        <v>1036</v>
      </c>
      <c r="C945" t="s">
        <v>2365</v>
      </c>
      <c r="D945" t="s">
        <v>523</v>
      </c>
      <c r="E945" t="s">
        <v>1090</v>
      </c>
      <c r="F945" t="s">
        <v>57</v>
      </c>
      <c r="G945">
        <v>892.50400000000002</v>
      </c>
      <c r="H945">
        <v>39.350299999999997</v>
      </c>
      <c r="I945">
        <v>-98.768001725999994</v>
      </c>
      <c r="J945">
        <v>20141</v>
      </c>
    </row>
    <row r="946" spans="1:10" x14ac:dyDescent="0.25">
      <c r="A946" t="str">
        <f t="shared" si="14"/>
        <v>KSPawnee</v>
      </c>
      <c r="B946" t="s">
        <v>1036</v>
      </c>
      <c r="C946" t="s">
        <v>2365</v>
      </c>
      <c r="D946" t="s">
        <v>495</v>
      </c>
      <c r="E946" t="s">
        <v>1091</v>
      </c>
      <c r="F946" t="s">
        <v>57</v>
      </c>
      <c r="G946">
        <v>754.26300000000003</v>
      </c>
      <c r="H946">
        <v>38.1813</v>
      </c>
      <c r="I946">
        <v>-99.236715317199995</v>
      </c>
      <c r="J946">
        <v>20145</v>
      </c>
    </row>
    <row r="947" spans="1:10" x14ac:dyDescent="0.25">
      <c r="A947" t="str">
        <f t="shared" si="14"/>
        <v>KSPhillips</v>
      </c>
      <c r="B947" t="s">
        <v>1036</v>
      </c>
      <c r="C947" t="s">
        <v>2365</v>
      </c>
      <c r="D947" t="s">
        <v>497</v>
      </c>
      <c r="E947" t="s">
        <v>489</v>
      </c>
      <c r="F947" t="s">
        <v>57</v>
      </c>
      <c r="G947">
        <v>885.87699999999904</v>
      </c>
      <c r="H947">
        <v>39.784599999999998</v>
      </c>
      <c r="I947">
        <v>-99.3470175219</v>
      </c>
      <c r="J947">
        <v>20147</v>
      </c>
    </row>
    <row r="948" spans="1:10" x14ac:dyDescent="0.25">
      <c r="A948" t="str">
        <f t="shared" si="14"/>
        <v>KSPratt</v>
      </c>
      <c r="B948" t="s">
        <v>1036</v>
      </c>
      <c r="C948" t="s">
        <v>2365</v>
      </c>
      <c r="D948" t="s">
        <v>694</v>
      </c>
      <c r="E948" t="s">
        <v>1092</v>
      </c>
      <c r="F948" t="s">
        <v>57</v>
      </c>
      <c r="G948">
        <v>735.04499999999905</v>
      </c>
      <c r="H948">
        <v>37.6477</v>
      </c>
      <c r="I948">
        <v>-98.739617535400001</v>
      </c>
      <c r="J948">
        <v>20151</v>
      </c>
    </row>
    <row r="949" spans="1:10" x14ac:dyDescent="0.25">
      <c r="A949" t="str">
        <f t="shared" si="14"/>
        <v>KSRawlins</v>
      </c>
      <c r="B949" t="s">
        <v>1036</v>
      </c>
      <c r="C949" t="s">
        <v>2365</v>
      </c>
      <c r="D949" t="s">
        <v>776</v>
      </c>
      <c r="E949" t="s">
        <v>1093</v>
      </c>
      <c r="F949" t="s">
        <v>57</v>
      </c>
      <c r="G949">
        <v>1069.4159999999999</v>
      </c>
      <c r="H949">
        <v>39.785200000000003</v>
      </c>
      <c r="I949">
        <v>-101.07584188600001</v>
      </c>
      <c r="J949">
        <v>20153</v>
      </c>
    </row>
    <row r="950" spans="1:10" x14ac:dyDescent="0.25">
      <c r="A950" t="str">
        <f t="shared" si="14"/>
        <v>KSReno</v>
      </c>
      <c r="B950" t="s">
        <v>1036</v>
      </c>
      <c r="C950" t="s">
        <v>2365</v>
      </c>
      <c r="D950" t="s">
        <v>777</v>
      </c>
      <c r="E950" t="s">
        <v>1094</v>
      </c>
      <c r="F950" t="s">
        <v>57</v>
      </c>
      <c r="G950">
        <v>1255.346</v>
      </c>
      <c r="H950">
        <v>37.953000000000003</v>
      </c>
      <c r="I950">
        <v>-98.085998113499997</v>
      </c>
      <c r="J950">
        <v>20155</v>
      </c>
    </row>
    <row r="951" spans="1:10" x14ac:dyDescent="0.25">
      <c r="A951" t="str">
        <f t="shared" si="14"/>
        <v>KSSherman</v>
      </c>
      <c r="B951" t="s">
        <v>1036</v>
      </c>
      <c r="C951" t="s">
        <v>2365</v>
      </c>
      <c r="D951" t="s">
        <v>793</v>
      </c>
      <c r="E951" t="s">
        <v>1095</v>
      </c>
      <c r="F951" t="s">
        <v>57</v>
      </c>
      <c r="G951">
        <v>1056.066</v>
      </c>
      <c r="H951">
        <v>39.351399999999998</v>
      </c>
      <c r="I951">
        <v>-101.71997921000001</v>
      </c>
      <c r="J951">
        <v>20181</v>
      </c>
    </row>
    <row r="952" spans="1:10" x14ac:dyDescent="0.25">
      <c r="A952" t="str">
        <f t="shared" si="14"/>
        <v>KSSmith</v>
      </c>
      <c r="B952" t="s">
        <v>1036</v>
      </c>
      <c r="C952" t="s">
        <v>2365</v>
      </c>
      <c r="D952" t="s">
        <v>698</v>
      </c>
      <c r="E952" t="s">
        <v>1096</v>
      </c>
      <c r="F952" t="s">
        <v>57</v>
      </c>
      <c r="G952">
        <v>895.46500000000003</v>
      </c>
      <c r="H952">
        <v>39.785200000000003</v>
      </c>
      <c r="I952">
        <v>-98.785476386100001</v>
      </c>
      <c r="J952">
        <v>20183</v>
      </c>
    </row>
    <row r="953" spans="1:10" x14ac:dyDescent="0.25">
      <c r="A953" t="str">
        <f t="shared" si="14"/>
        <v>KSSumner</v>
      </c>
      <c r="B953" t="s">
        <v>1036</v>
      </c>
      <c r="C953" t="s">
        <v>2365</v>
      </c>
      <c r="D953" t="s">
        <v>703</v>
      </c>
      <c r="E953" t="s">
        <v>1097</v>
      </c>
      <c r="F953" t="s">
        <v>57</v>
      </c>
      <c r="G953">
        <v>1181.941</v>
      </c>
      <c r="H953">
        <v>37.237299999999998</v>
      </c>
      <c r="I953">
        <v>-97.4765683615</v>
      </c>
      <c r="J953">
        <v>20191</v>
      </c>
    </row>
    <row r="954" spans="1:10" x14ac:dyDescent="0.25">
      <c r="A954" t="str">
        <f t="shared" si="14"/>
        <v>KSTrego</v>
      </c>
      <c r="B954" t="s">
        <v>1036</v>
      </c>
      <c r="C954" t="s">
        <v>2365</v>
      </c>
      <c r="D954" t="s">
        <v>704</v>
      </c>
      <c r="E954" t="s">
        <v>1098</v>
      </c>
      <c r="F954" t="s">
        <v>57</v>
      </c>
      <c r="G954">
        <v>889.47799999999904</v>
      </c>
      <c r="H954">
        <v>38.914299999999997</v>
      </c>
      <c r="I954">
        <v>-99.872832384199995</v>
      </c>
      <c r="J954">
        <v>20195</v>
      </c>
    </row>
    <row r="955" spans="1:10" x14ac:dyDescent="0.25">
      <c r="A955" t="str">
        <f t="shared" si="14"/>
        <v>KSWabaunsee</v>
      </c>
      <c r="B955" t="s">
        <v>1036</v>
      </c>
      <c r="C955" t="s">
        <v>2365</v>
      </c>
      <c r="D955" t="s">
        <v>800</v>
      </c>
      <c r="E955" t="s">
        <v>1099</v>
      </c>
      <c r="F955" t="s">
        <v>57</v>
      </c>
      <c r="G955">
        <v>794.30200000000002</v>
      </c>
      <c r="H955">
        <v>38.953299999999999</v>
      </c>
      <c r="I955">
        <v>-96.204976123099996</v>
      </c>
      <c r="J955">
        <v>20197</v>
      </c>
    </row>
    <row r="956" spans="1:10" x14ac:dyDescent="0.25">
      <c r="A956" t="str">
        <f t="shared" si="14"/>
        <v>KSWallace</v>
      </c>
      <c r="B956" t="s">
        <v>1036</v>
      </c>
      <c r="C956" t="s">
        <v>2365</v>
      </c>
      <c r="D956" t="s">
        <v>801</v>
      </c>
      <c r="E956" t="s">
        <v>1100</v>
      </c>
      <c r="F956" t="s">
        <v>57</v>
      </c>
      <c r="G956">
        <v>913.65200000000004</v>
      </c>
      <c r="H956">
        <v>38.916600000000003</v>
      </c>
      <c r="I956">
        <v>-101.763649134</v>
      </c>
      <c r="J956">
        <v>20199</v>
      </c>
    </row>
    <row r="957" spans="1:10" x14ac:dyDescent="0.25">
      <c r="A957" t="str">
        <f t="shared" si="14"/>
        <v>KSWashington</v>
      </c>
      <c r="B957" t="s">
        <v>1036</v>
      </c>
      <c r="C957" t="s">
        <v>2365</v>
      </c>
      <c r="D957" t="s">
        <v>705</v>
      </c>
      <c r="E957" t="s">
        <v>226</v>
      </c>
      <c r="F957" t="s">
        <v>57</v>
      </c>
      <c r="G957">
        <v>894.75599999999895</v>
      </c>
      <c r="H957">
        <v>39.784199999999998</v>
      </c>
      <c r="I957">
        <v>-97.087537372599996</v>
      </c>
      <c r="J957">
        <v>20201</v>
      </c>
    </row>
    <row r="958" spans="1:10" x14ac:dyDescent="0.25">
      <c r="A958" t="str">
        <f t="shared" si="14"/>
        <v>KSWilson</v>
      </c>
      <c r="B958" t="s">
        <v>1036</v>
      </c>
      <c r="C958" t="s">
        <v>2365</v>
      </c>
      <c r="D958" t="s">
        <v>803</v>
      </c>
      <c r="E958" t="s">
        <v>1101</v>
      </c>
      <c r="F958" t="s">
        <v>57</v>
      </c>
      <c r="G958">
        <v>570.41800000000001</v>
      </c>
      <c r="H958">
        <v>37.5593</v>
      </c>
      <c r="I958">
        <v>-95.743404309900001</v>
      </c>
      <c r="J958">
        <v>20205</v>
      </c>
    </row>
    <row r="959" spans="1:10" x14ac:dyDescent="0.25">
      <c r="A959" t="str">
        <f t="shared" si="14"/>
        <v>KSWoodson</v>
      </c>
      <c r="B959" t="s">
        <v>1036</v>
      </c>
      <c r="C959" t="s">
        <v>2365</v>
      </c>
      <c r="D959" t="s">
        <v>811</v>
      </c>
      <c r="E959" t="s">
        <v>1102</v>
      </c>
      <c r="F959" t="s">
        <v>57</v>
      </c>
      <c r="G959">
        <v>497.81999999999903</v>
      </c>
      <c r="H959">
        <v>37.886699999999998</v>
      </c>
      <c r="I959">
        <v>-95.7401228011</v>
      </c>
      <c r="J959">
        <v>20207</v>
      </c>
    </row>
    <row r="960" spans="1:10" x14ac:dyDescent="0.25">
      <c r="A960" t="str">
        <f t="shared" si="14"/>
        <v>KSWyandotte</v>
      </c>
      <c r="B960" t="s">
        <v>1036</v>
      </c>
      <c r="C960" t="s">
        <v>2365</v>
      </c>
      <c r="D960" t="s">
        <v>812</v>
      </c>
      <c r="E960" t="s">
        <v>1103</v>
      </c>
      <c r="F960" t="s">
        <v>57</v>
      </c>
      <c r="G960">
        <v>151.599999999999</v>
      </c>
      <c r="H960">
        <v>39.1145</v>
      </c>
      <c r="I960">
        <v>-94.7647728667</v>
      </c>
      <c r="J960">
        <v>20209</v>
      </c>
    </row>
    <row r="961" spans="1:10" x14ac:dyDescent="0.25">
      <c r="A961" t="str">
        <f t="shared" si="14"/>
        <v>KYOhio</v>
      </c>
      <c r="B961" t="s">
        <v>1104</v>
      </c>
      <c r="C961" t="s">
        <v>2366</v>
      </c>
      <c r="D961" t="s">
        <v>698</v>
      </c>
      <c r="E961" t="s">
        <v>969</v>
      </c>
      <c r="F961" t="s">
        <v>57</v>
      </c>
      <c r="G961">
        <v>587.274</v>
      </c>
      <c r="H961">
        <v>37.478200000000001</v>
      </c>
      <c r="I961">
        <v>-86.848883688399994</v>
      </c>
      <c r="J961">
        <v>21183</v>
      </c>
    </row>
    <row r="962" spans="1:10" x14ac:dyDescent="0.25">
      <c r="A962" t="str">
        <f t="shared" si="14"/>
        <v>KYOldham</v>
      </c>
      <c r="B962" t="s">
        <v>1104</v>
      </c>
      <c r="C962" t="s">
        <v>2366</v>
      </c>
      <c r="D962" t="s">
        <v>700</v>
      </c>
      <c r="E962" t="s">
        <v>1105</v>
      </c>
      <c r="F962" t="s">
        <v>57</v>
      </c>
      <c r="G962">
        <v>187.21799999999899</v>
      </c>
      <c r="H962">
        <v>38.399500000000003</v>
      </c>
      <c r="I962">
        <v>-85.448531654799993</v>
      </c>
      <c r="J962">
        <v>21185</v>
      </c>
    </row>
    <row r="963" spans="1:10" x14ac:dyDescent="0.25">
      <c r="A963" t="str">
        <f t="shared" ref="A963:A1026" si="15">C963&amp;E963</f>
        <v>KYOwen</v>
      </c>
      <c r="B963" t="s">
        <v>1104</v>
      </c>
      <c r="C963" t="s">
        <v>2366</v>
      </c>
      <c r="D963" t="s">
        <v>797</v>
      </c>
      <c r="E963" t="s">
        <v>970</v>
      </c>
      <c r="F963" t="s">
        <v>57</v>
      </c>
      <c r="G963">
        <v>351.10300000000001</v>
      </c>
      <c r="H963">
        <v>38.5197</v>
      </c>
      <c r="I963">
        <v>-84.828111307100002</v>
      </c>
      <c r="J963">
        <v>21187</v>
      </c>
    </row>
    <row r="964" spans="1:10" x14ac:dyDescent="0.25">
      <c r="A964" t="str">
        <f t="shared" si="15"/>
        <v>KYOwsley</v>
      </c>
      <c r="B964" t="s">
        <v>1104</v>
      </c>
      <c r="C964" t="s">
        <v>2366</v>
      </c>
      <c r="D964" t="s">
        <v>701</v>
      </c>
      <c r="E964" t="s">
        <v>1106</v>
      </c>
      <c r="F964" t="s">
        <v>57</v>
      </c>
      <c r="G964">
        <v>197.40700000000001</v>
      </c>
      <c r="H964">
        <v>37.419199999999996</v>
      </c>
      <c r="I964">
        <v>-83.683132970000003</v>
      </c>
      <c r="J964">
        <v>21189</v>
      </c>
    </row>
    <row r="965" spans="1:10" x14ac:dyDescent="0.25">
      <c r="A965" t="str">
        <f t="shared" si="15"/>
        <v>KYPendleton</v>
      </c>
      <c r="B965" t="s">
        <v>1104</v>
      </c>
      <c r="C965" t="s">
        <v>2366</v>
      </c>
      <c r="D965" t="s">
        <v>703</v>
      </c>
      <c r="E965" t="s">
        <v>1107</v>
      </c>
      <c r="F965" t="s">
        <v>57</v>
      </c>
      <c r="G965">
        <v>277.15699999999902</v>
      </c>
      <c r="H965">
        <v>38.695599999999999</v>
      </c>
      <c r="I965">
        <v>-84.360253178500002</v>
      </c>
      <c r="J965">
        <v>21191</v>
      </c>
    </row>
    <row r="966" spans="1:10" x14ac:dyDescent="0.25">
      <c r="A966" t="str">
        <f t="shared" si="15"/>
        <v>KYPerry</v>
      </c>
      <c r="B966" t="s">
        <v>1104</v>
      </c>
      <c r="C966" t="s">
        <v>2366</v>
      </c>
      <c r="D966" t="s">
        <v>799</v>
      </c>
      <c r="E966" t="s">
        <v>442</v>
      </c>
      <c r="F966" t="s">
        <v>57</v>
      </c>
      <c r="G966">
        <v>339.67</v>
      </c>
      <c r="H966">
        <v>37.244300000000003</v>
      </c>
      <c r="I966">
        <v>-83.221473832699999</v>
      </c>
      <c r="J966">
        <v>21193</v>
      </c>
    </row>
    <row r="967" spans="1:10" x14ac:dyDescent="0.25">
      <c r="A967" t="str">
        <f t="shared" si="15"/>
        <v>KYPike</v>
      </c>
      <c r="B967" t="s">
        <v>1104</v>
      </c>
      <c r="C967" t="s">
        <v>2366</v>
      </c>
      <c r="D967" t="s">
        <v>704</v>
      </c>
      <c r="E967" t="s">
        <v>401</v>
      </c>
      <c r="F967" t="s">
        <v>57</v>
      </c>
      <c r="G967">
        <v>786.83299999999895</v>
      </c>
      <c r="H967">
        <v>37.469099999999997</v>
      </c>
      <c r="I967">
        <v>-82.395757846799995</v>
      </c>
      <c r="J967">
        <v>21195</v>
      </c>
    </row>
    <row r="968" spans="1:10" x14ac:dyDescent="0.25">
      <c r="A968" t="str">
        <f t="shared" si="15"/>
        <v>KYPowell</v>
      </c>
      <c r="B968" t="s">
        <v>1104</v>
      </c>
      <c r="C968" t="s">
        <v>2366</v>
      </c>
      <c r="D968" t="s">
        <v>800</v>
      </c>
      <c r="E968" t="s">
        <v>1108</v>
      </c>
      <c r="F968" t="s">
        <v>57</v>
      </c>
      <c r="G968">
        <v>178.97900000000001</v>
      </c>
      <c r="H968">
        <v>37.831200000000003</v>
      </c>
      <c r="I968">
        <v>-83.823763955100006</v>
      </c>
      <c r="J968">
        <v>21197</v>
      </c>
    </row>
    <row r="969" spans="1:10" x14ac:dyDescent="0.25">
      <c r="A969" t="str">
        <f t="shared" si="15"/>
        <v>KYPulaski</v>
      </c>
      <c r="B969" t="s">
        <v>1104</v>
      </c>
      <c r="C969" t="s">
        <v>2366</v>
      </c>
      <c r="D969" t="s">
        <v>801</v>
      </c>
      <c r="E969" t="s">
        <v>514</v>
      </c>
      <c r="F969" t="s">
        <v>57</v>
      </c>
      <c r="G969">
        <v>658.40800000000002</v>
      </c>
      <c r="H969">
        <v>37.103900000000003</v>
      </c>
      <c r="I969">
        <v>-84.577181749700003</v>
      </c>
      <c r="J969">
        <v>21199</v>
      </c>
    </row>
    <row r="970" spans="1:10" x14ac:dyDescent="0.25">
      <c r="A970" t="str">
        <f t="shared" si="15"/>
        <v>KYRobertson</v>
      </c>
      <c r="B970" t="s">
        <v>1104</v>
      </c>
      <c r="C970" t="s">
        <v>2366</v>
      </c>
      <c r="D970" t="s">
        <v>705</v>
      </c>
      <c r="E970" t="s">
        <v>1109</v>
      </c>
      <c r="F970" t="s">
        <v>57</v>
      </c>
      <c r="G970">
        <v>99.911000000000001</v>
      </c>
      <c r="H970">
        <v>38.518799999999999</v>
      </c>
      <c r="I970">
        <v>-84.052028873500007</v>
      </c>
      <c r="J970">
        <v>21201</v>
      </c>
    </row>
    <row r="971" spans="1:10" x14ac:dyDescent="0.25">
      <c r="A971" t="str">
        <f t="shared" si="15"/>
        <v>KYRockcastle</v>
      </c>
      <c r="B971" t="s">
        <v>1104</v>
      </c>
      <c r="C971" t="s">
        <v>2366</v>
      </c>
      <c r="D971" t="s">
        <v>947</v>
      </c>
      <c r="E971" t="s">
        <v>1110</v>
      </c>
      <c r="F971" t="s">
        <v>57</v>
      </c>
      <c r="G971">
        <v>316.54500000000002</v>
      </c>
      <c r="H971">
        <v>37.365200000000002</v>
      </c>
      <c r="I971">
        <v>-84.315977597699998</v>
      </c>
      <c r="J971">
        <v>21203</v>
      </c>
    </row>
    <row r="972" spans="1:10" x14ac:dyDescent="0.25">
      <c r="A972" t="str">
        <f t="shared" si="15"/>
        <v>KYRowan</v>
      </c>
      <c r="B972" t="s">
        <v>1104</v>
      </c>
      <c r="C972" t="s">
        <v>2366</v>
      </c>
      <c r="D972" t="s">
        <v>803</v>
      </c>
      <c r="E972" t="s">
        <v>1111</v>
      </c>
      <c r="F972" t="s">
        <v>57</v>
      </c>
      <c r="G972">
        <v>279.79500000000002</v>
      </c>
      <c r="H972">
        <v>38.196300000000001</v>
      </c>
      <c r="I972">
        <v>-83.421076559799999</v>
      </c>
      <c r="J972">
        <v>21205</v>
      </c>
    </row>
    <row r="973" spans="1:10" x14ac:dyDescent="0.25">
      <c r="A973" t="str">
        <f t="shared" si="15"/>
        <v>KYScott</v>
      </c>
      <c r="B973" t="s">
        <v>1104</v>
      </c>
      <c r="C973" t="s">
        <v>2366</v>
      </c>
      <c r="D973" t="s">
        <v>812</v>
      </c>
      <c r="E973" t="s">
        <v>517</v>
      </c>
      <c r="F973" t="s">
        <v>57</v>
      </c>
      <c r="G973">
        <v>281.76600000000002</v>
      </c>
      <c r="H973">
        <v>38.291600000000003</v>
      </c>
      <c r="I973">
        <v>-84.583921377699994</v>
      </c>
      <c r="J973">
        <v>21209</v>
      </c>
    </row>
    <row r="974" spans="1:10" x14ac:dyDescent="0.25">
      <c r="A974" t="str">
        <f t="shared" si="15"/>
        <v>KYSimpson</v>
      </c>
      <c r="B974" t="s">
        <v>1104</v>
      </c>
      <c r="C974" t="s">
        <v>2366</v>
      </c>
      <c r="D974" t="s">
        <v>706</v>
      </c>
      <c r="E974" t="s">
        <v>1112</v>
      </c>
      <c r="F974" t="s">
        <v>57</v>
      </c>
      <c r="G974">
        <v>234.20400000000001</v>
      </c>
      <c r="H974">
        <v>36.741900000000001</v>
      </c>
      <c r="I974">
        <v>-86.582242468700002</v>
      </c>
      <c r="J974">
        <v>21213</v>
      </c>
    </row>
    <row r="975" spans="1:10" x14ac:dyDescent="0.25">
      <c r="A975" t="str">
        <f t="shared" si="15"/>
        <v>KYTaylor</v>
      </c>
      <c r="B975" t="s">
        <v>1104</v>
      </c>
      <c r="C975" t="s">
        <v>2366</v>
      </c>
      <c r="D975" t="s">
        <v>708</v>
      </c>
      <c r="E975" t="s">
        <v>211</v>
      </c>
      <c r="F975" t="s">
        <v>57</v>
      </c>
      <c r="G975">
        <v>266.327</v>
      </c>
      <c r="H975">
        <v>37.366500000000002</v>
      </c>
      <c r="I975">
        <v>-85.3279322928</v>
      </c>
      <c r="J975">
        <v>21217</v>
      </c>
    </row>
    <row r="976" spans="1:10" x14ac:dyDescent="0.25">
      <c r="A976" t="str">
        <f t="shared" si="15"/>
        <v>KYWashington</v>
      </c>
      <c r="B976" t="s">
        <v>1104</v>
      </c>
      <c r="C976" t="s">
        <v>2366</v>
      </c>
      <c r="D976" t="s">
        <v>715</v>
      </c>
      <c r="E976" t="s">
        <v>226</v>
      </c>
      <c r="F976" t="s">
        <v>57</v>
      </c>
      <c r="G976">
        <v>297.26600000000002</v>
      </c>
      <c r="H976">
        <v>37.753399999999999</v>
      </c>
      <c r="I976">
        <v>-85.174771930000006</v>
      </c>
      <c r="J976">
        <v>21229</v>
      </c>
    </row>
    <row r="977" spans="1:10" x14ac:dyDescent="0.25">
      <c r="A977" t="str">
        <f t="shared" si="15"/>
        <v>KYWhitley</v>
      </c>
      <c r="B977" t="s">
        <v>1104</v>
      </c>
      <c r="C977" t="s">
        <v>2366</v>
      </c>
      <c r="D977" t="s">
        <v>810</v>
      </c>
      <c r="E977" t="s">
        <v>989</v>
      </c>
      <c r="F977" t="s">
        <v>57</v>
      </c>
      <c r="G977">
        <v>437.82999999999902</v>
      </c>
      <c r="H977">
        <v>36.758099999999999</v>
      </c>
      <c r="I977">
        <v>-84.145170625299997</v>
      </c>
      <c r="J977">
        <v>21235</v>
      </c>
    </row>
    <row r="978" spans="1:10" x14ac:dyDescent="0.25">
      <c r="A978" t="str">
        <f t="shared" si="15"/>
        <v>KYWolfe</v>
      </c>
      <c r="B978" t="s">
        <v>1104</v>
      </c>
      <c r="C978" t="s">
        <v>2366</v>
      </c>
      <c r="D978" t="s">
        <v>841</v>
      </c>
      <c r="E978" t="s">
        <v>1113</v>
      </c>
      <c r="F978" t="s">
        <v>57</v>
      </c>
      <c r="G978">
        <v>222.170999999999</v>
      </c>
      <c r="H978">
        <v>37.7393</v>
      </c>
      <c r="I978">
        <v>-83.4931508106</v>
      </c>
      <c r="J978">
        <v>21237</v>
      </c>
    </row>
    <row r="979" spans="1:10" x14ac:dyDescent="0.25">
      <c r="A979" t="str">
        <f t="shared" si="15"/>
        <v>KYWoodford</v>
      </c>
      <c r="B979" t="s">
        <v>1104</v>
      </c>
      <c r="C979" t="s">
        <v>2366</v>
      </c>
      <c r="D979" t="s">
        <v>842</v>
      </c>
      <c r="E979" t="s">
        <v>948</v>
      </c>
      <c r="F979" t="s">
        <v>57</v>
      </c>
      <c r="G979">
        <v>188.783999999999</v>
      </c>
      <c r="H979">
        <v>38.042400000000001</v>
      </c>
      <c r="I979">
        <v>-84.743585876400005</v>
      </c>
      <c r="J979">
        <v>21239</v>
      </c>
    </row>
    <row r="980" spans="1:10" x14ac:dyDescent="0.25">
      <c r="A980" t="str">
        <f t="shared" si="15"/>
        <v>KYRussell</v>
      </c>
      <c r="B980" t="s">
        <v>1104</v>
      </c>
      <c r="C980" t="s">
        <v>2366</v>
      </c>
      <c r="D980" t="s">
        <v>811</v>
      </c>
      <c r="E980" t="s">
        <v>403</v>
      </c>
      <c r="F980" t="s">
        <v>57</v>
      </c>
      <c r="G980">
        <v>253.65700000000001</v>
      </c>
      <c r="H980">
        <v>36.991100000000003</v>
      </c>
      <c r="I980">
        <v>-85.058651688799998</v>
      </c>
      <c r="J980">
        <v>21207</v>
      </c>
    </row>
    <row r="981" spans="1:10" x14ac:dyDescent="0.25">
      <c r="A981" t="str">
        <f t="shared" si="15"/>
        <v>KYShelby</v>
      </c>
      <c r="B981" t="s">
        <v>1104</v>
      </c>
      <c r="C981" t="s">
        <v>2366</v>
      </c>
      <c r="D981" t="s">
        <v>813</v>
      </c>
      <c r="E981" t="s">
        <v>407</v>
      </c>
      <c r="F981" t="s">
        <v>57</v>
      </c>
      <c r="G981">
        <v>379.63600000000002</v>
      </c>
      <c r="H981">
        <v>38.215499999999999</v>
      </c>
      <c r="I981">
        <v>-85.194788226300005</v>
      </c>
      <c r="J981">
        <v>21211</v>
      </c>
    </row>
    <row r="982" spans="1:10" x14ac:dyDescent="0.25">
      <c r="A982" t="str">
        <f t="shared" si="15"/>
        <v>KYSpencer</v>
      </c>
      <c r="B982" t="s">
        <v>1104</v>
      </c>
      <c r="C982" t="s">
        <v>2366</v>
      </c>
      <c r="D982" t="s">
        <v>814</v>
      </c>
      <c r="E982" t="s">
        <v>963</v>
      </c>
      <c r="F982" t="s">
        <v>57</v>
      </c>
      <c r="G982">
        <v>186.676999999999</v>
      </c>
      <c r="H982">
        <v>38.032499999999999</v>
      </c>
      <c r="I982">
        <v>-85.327819093399995</v>
      </c>
      <c r="J982">
        <v>21215</v>
      </c>
    </row>
    <row r="983" spans="1:10" x14ac:dyDescent="0.25">
      <c r="A983" t="str">
        <f t="shared" si="15"/>
        <v>KYTodd</v>
      </c>
      <c r="B983" t="s">
        <v>1104</v>
      </c>
      <c r="C983" t="s">
        <v>2366</v>
      </c>
      <c r="D983" t="s">
        <v>709</v>
      </c>
      <c r="E983" t="s">
        <v>1114</v>
      </c>
      <c r="F983" t="s">
        <v>57</v>
      </c>
      <c r="G983">
        <v>374.49599999999901</v>
      </c>
      <c r="H983">
        <v>36.835700000000003</v>
      </c>
      <c r="I983">
        <v>-87.179238892399994</v>
      </c>
      <c r="J983">
        <v>21219</v>
      </c>
    </row>
    <row r="984" spans="1:10" x14ac:dyDescent="0.25">
      <c r="A984" t="str">
        <f t="shared" si="15"/>
        <v>KYTrigg</v>
      </c>
      <c r="B984" t="s">
        <v>1104</v>
      </c>
      <c r="C984" t="s">
        <v>2366</v>
      </c>
      <c r="D984" t="s">
        <v>711</v>
      </c>
      <c r="E984" t="s">
        <v>1115</v>
      </c>
      <c r="F984" t="s">
        <v>57</v>
      </c>
      <c r="G984">
        <v>441.43299999999903</v>
      </c>
      <c r="H984">
        <v>36.806399999999996</v>
      </c>
      <c r="I984">
        <v>-87.873347696699994</v>
      </c>
      <c r="J984">
        <v>21221</v>
      </c>
    </row>
    <row r="985" spans="1:10" x14ac:dyDescent="0.25">
      <c r="A985" t="str">
        <f t="shared" si="15"/>
        <v>KYTrimble</v>
      </c>
      <c r="B985" t="s">
        <v>1104</v>
      </c>
      <c r="C985" t="s">
        <v>2366</v>
      </c>
      <c r="D985" t="s">
        <v>713</v>
      </c>
      <c r="E985" t="s">
        <v>1116</v>
      </c>
      <c r="F985" t="s">
        <v>57</v>
      </c>
      <c r="G985">
        <v>151.648</v>
      </c>
      <c r="H985">
        <v>38.613</v>
      </c>
      <c r="I985">
        <v>-85.337478546</v>
      </c>
      <c r="J985">
        <v>21223</v>
      </c>
    </row>
    <row r="986" spans="1:10" x14ac:dyDescent="0.25">
      <c r="A986" t="str">
        <f t="shared" si="15"/>
        <v>KYUnion</v>
      </c>
      <c r="B986" t="s">
        <v>1104</v>
      </c>
      <c r="C986" t="s">
        <v>2366</v>
      </c>
      <c r="D986" t="s">
        <v>805</v>
      </c>
      <c r="E986" t="s">
        <v>494</v>
      </c>
      <c r="F986" t="s">
        <v>57</v>
      </c>
      <c r="G986">
        <v>342.84899999999902</v>
      </c>
      <c r="H986">
        <v>37.658499999999997</v>
      </c>
      <c r="I986">
        <v>-87.945339914599998</v>
      </c>
      <c r="J986">
        <v>21225</v>
      </c>
    </row>
    <row r="987" spans="1:10" x14ac:dyDescent="0.25">
      <c r="A987" t="str">
        <f t="shared" si="15"/>
        <v>KYWarren</v>
      </c>
      <c r="B987" t="s">
        <v>1104</v>
      </c>
      <c r="C987" t="s">
        <v>2366</v>
      </c>
      <c r="D987" t="s">
        <v>807</v>
      </c>
      <c r="E987" t="s">
        <v>734</v>
      </c>
      <c r="F987" t="s">
        <v>57</v>
      </c>
      <c r="G987">
        <v>541.6</v>
      </c>
      <c r="H987">
        <v>36.993600000000001</v>
      </c>
      <c r="I987">
        <v>-86.423811491600006</v>
      </c>
      <c r="J987">
        <v>21227</v>
      </c>
    </row>
    <row r="988" spans="1:10" x14ac:dyDescent="0.25">
      <c r="A988" t="str">
        <f t="shared" si="15"/>
        <v>KYWayne</v>
      </c>
      <c r="B988" t="s">
        <v>1104</v>
      </c>
      <c r="C988" t="s">
        <v>2366</v>
      </c>
      <c r="D988" t="s">
        <v>808</v>
      </c>
      <c r="E988" t="s">
        <v>737</v>
      </c>
      <c r="F988" t="s">
        <v>57</v>
      </c>
      <c r="G988">
        <v>458.17</v>
      </c>
      <c r="H988">
        <v>36.801299999999998</v>
      </c>
      <c r="I988">
        <v>-84.828616390099995</v>
      </c>
      <c r="J988">
        <v>21231</v>
      </c>
    </row>
    <row r="989" spans="1:10" x14ac:dyDescent="0.25">
      <c r="A989" t="str">
        <f t="shared" si="15"/>
        <v>KYWebster</v>
      </c>
      <c r="B989" t="s">
        <v>1104</v>
      </c>
      <c r="C989" t="s">
        <v>2366</v>
      </c>
      <c r="D989" t="s">
        <v>809</v>
      </c>
      <c r="E989" t="s">
        <v>859</v>
      </c>
      <c r="F989" t="s">
        <v>57</v>
      </c>
      <c r="G989">
        <v>331.94299999999902</v>
      </c>
      <c r="H989">
        <v>37.5184</v>
      </c>
      <c r="I989">
        <v>-87.683167787900004</v>
      </c>
      <c r="J989">
        <v>21233</v>
      </c>
    </row>
    <row r="990" spans="1:10" x14ac:dyDescent="0.25">
      <c r="A990" t="str">
        <f t="shared" si="15"/>
        <v>KYBallard</v>
      </c>
      <c r="B990" t="s">
        <v>1104</v>
      </c>
      <c r="C990" t="s">
        <v>2366</v>
      </c>
      <c r="D990" t="s">
        <v>354</v>
      </c>
      <c r="E990" t="s">
        <v>1117</v>
      </c>
      <c r="F990" t="s">
        <v>57</v>
      </c>
      <c r="G990">
        <v>246.658999999999</v>
      </c>
      <c r="H990">
        <v>37.058799999999998</v>
      </c>
      <c r="I990">
        <v>-88.999166750499995</v>
      </c>
      <c r="J990">
        <v>21007</v>
      </c>
    </row>
    <row r="991" spans="1:10" x14ac:dyDescent="0.25">
      <c r="A991" t="str">
        <f t="shared" si="15"/>
        <v>KYBarren</v>
      </c>
      <c r="B991" t="s">
        <v>1104</v>
      </c>
      <c r="C991" t="s">
        <v>2366</v>
      </c>
      <c r="D991" t="s">
        <v>356</v>
      </c>
      <c r="E991" t="s">
        <v>1118</v>
      </c>
      <c r="F991" t="s">
        <v>57</v>
      </c>
      <c r="G991">
        <v>487.541</v>
      </c>
      <c r="H991">
        <v>36.965600000000002</v>
      </c>
      <c r="I991">
        <v>-85.933661188000002</v>
      </c>
      <c r="J991">
        <v>21009</v>
      </c>
    </row>
    <row r="992" spans="1:10" x14ac:dyDescent="0.25">
      <c r="A992" t="str">
        <f t="shared" si="15"/>
        <v>KYBoone</v>
      </c>
      <c r="B992" t="s">
        <v>1104</v>
      </c>
      <c r="C992" t="s">
        <v>2366</v>
      </c>
      <c r="D992" t="s">
        <v>417</v>
      </c>
      <c r="E992" t="s">
        <v>499</v>
      </c>
      <c r="F992" t="s">
        <v>57</v>
      </c>
      <c r="G992">
        <v>246.35900000000001</v>
      </c>
      <c r="H992">
        <v>38.969900000000003</v>
      </c>
      <c r="I992">
        <v>-84.727994020200001</v>
      </c>
      <c r="J992">
        <v>21015</v>
      </c>
    </row>
    <row r="993" spans="1:10" x14ac:dyDescent="0.25">
      <c r="A993" t="str">
        <f t="shared" si="15"/>
        <v>KYBoyd</v>
      </c>
      <c r="B993" t="s">
        <v>1104</v>
      </c>
      <c r="C993" t="s">
        <v>2366</v>
      </c>
      <c r="D993" t="s">
        <v>419</v>
      </c>
      <c r="E993" t="s">
        <v>1119</v>
      </c>
      <c r="F993" t="s">
        <v>57</v>
      </c>
      <c r="G993">
        <v>159.864</v>
      </c>
      <c r="H993">
        <v>38.3596</v>
      </c>
      <c r="I993">
        <v>-82.687769409599994</v>
      </c>
      <c r="J993">
        <v>21019</v>
      </c>
    </row>
    <row r="994" spans="1:10" x14ac:dyDescent="0.25">
      <c r="A994" t="str">
        <f t="shared" si="15"/>
        <v>KYBoyle</v>
      </c>
      <c r="B994" t="s">
        <v>1104</v>
      </c>
      <c r="C994" t="s">
        <v>2366</v>
      </c>
      <c r="D994" t="s">
        <v>421</v>
      </c>
      <c r="E994" t="s">
        <v>1120</v>
      </c>
      <c r="F994" t="s">
        <v>57</v>
      </c>
      <c r="G994">
        <v>180.16900000000001</v>
      </c>
      <c r="H994">
        <v>37.624400000000001</v>
      </c>
      <c r="I994">
        <v>-84.867063529999996</v>
      </c>
      <c r="J994">
        <v>21021</v>
      </c>
    </row>
    <row r="995" spans="1:10" x14ac:dyDescent="0.25">
      <c r="A995" t="str">
        <f t="shared" si="15"/>
        <v>KYBracken</v>
      </c>
      <c r="B995" t="s">
        <v>1104</v>
      </c>
      <c r="C995" t="s">
        <v>2366</v>
      </c>
      <c r="D995" t="s">
        <v>360</v>
      </c>
      <c r="E995" t="s">
        <v>1121</v>
      </c>
      <c r="F995" t="s">
        <v>57</v>
      </c>
      <c r="G995">
        <v>205.611999999999</v>
      </c>
      <c r="H995">
        <v>38.688800000000001</v>
      </c>
      <c r="I995">
        <v>-84.090148351699995</v>
      </c>
      <c r="J995">
        <v>21023</v>
      </c>
    </row>
    <row r="996" spans="1:10" x14ac:dyDescent="0.25">
      <c r="A996" t="str">
        <f t="shared" si="15"/>
        <v>KYAdair</v>
      </c>
      <c r="B996" t="s">
        <v>1104</v>
      </c>
      <c r="C996" t="s">
        <v>2366</v>
      </c>
      <c r="D996" t="s">
        <v>349</v>
      </c>
      <c r="E996" t="s">
        <v>1006</v>
      </c>
      <c r="F996" t="s">
        <v>57</v>
      </c>
      <c r="G996">
        <v>405.28300000000002</v>
      </c>
      <c r="H996">
        <v>37.104199999999999</v>
      </c>
      <c r="I996">
        <v>-85.280629978799993</v>
      </c>
      <c r="J996">
        <v>21001</v>
      </c>
    </row>
    <row r="997" spans="1:10" x14ac:dyDescent="0.25">
      <c r="A997" t="str">
        <f t="shared" si="15"/>
        <v>KYAllen</v>
      </c>
      <c r="B997" t="s">
        <v>1104</v>
      </c>
      <c r="C997" t="s">
        <v>2366</v>
      </c>
      <c r="D997" t="s">
        <v>351</v>
      </c>
      <c r="E997" t="s">
        <v>965</v>
      </c>
      <c r="F997" t="s">
        <v>57</v>
      </c>
      <c r="G997">
        <v>344.33800000000002</v>
      </c>
      <c r="H997">
        <v>36.751300000000001</v>
      </c>
      <c r="I997">
        <v>-86.190418296399997</v>
      </c>
      <c r="J997">
        <v>21003</v>
      </c>
    </row>
    <row r="998" spans="1:10" x14ac:dyDescent="0.25">
      <c r="A998" t="str">
        <f t="shared" si="15"/>
        <v>KYAnderson</v>
      </c>
      <c r="B998" t="s">
        <v>1104</v>
      </c>
      <c r="C998" t="s">
        <v>2366</v>
      </c>
      <c r="D998" t="s">
        <v>352</v>
      </c>
      <c r="E998" t="s">
        <v>1052</v>
      </c>
      <c r="F998" t="s">
        <v>57</v>
      </c>
      <c r="G998">
        <v>201.831999999999</v>
      </c>
      <c r="H998">
        <v>38.003900000000002</v>
      </c>
      <c r="I998">
        <v>-84.990993313600001</v>
      </c>
      <c r="J998">
        <v>21005</v>
      </c>
    </row>
    <row r="999" spans="1:10" x14ac:dyDescent="0.25">
      <c r="A999" t="str">
        <f t="shared" si="15"/>
        <v>KYBell</v>
      </c>
      <c r="B999" t="s">
        <v>1104</v>
      </c>
      <c r="C999" t="s">
        <v>2366</v>
      </c>
      <c r="D999" t="s">
        <v>415</v>
      </c>
      <c r="E999" t="s">
        <v>1122</v>
      </c>
      <c r="F999" t="s">
        <v>57</v>
      </c>
      <c r="G999">
        <v>359</v>
      </c>
      <c r="H999">
        <v>36.730600000000003</v>
      </c>
      <c r="I999">
        <v>-83.674039873500007</v>
      </c>
      <c r="J999">
        <v>21013</v>
      </c>
    </row>
    <row r="1000" spans="1:10" x14ac:dyDescent="0.25">
      <c r="A1000" t="str">
        <f t="shared" si="15"/>
        <v>KYBourbon</v>
      </c>
      <c r="B1000" t="s">
        <v>1104</v>
      </c>
      <c r="C1000" t="s">
        <v>2366</v>
      </c>
      <c r="D1000" t="s">
        <v>418</v>
      </c>
      <c r="E1000" t="s">
        <v>1070</v>
      </c>
      <c r="F1000" t="s">
        <v>57</v>
      </c>
      <c r="G1000">
        <v>289.71899999999903</v>
      </c>
      <c r="H1000">
        <v>38.206699999999998</v>
      </c>
      <c r="I1000">
        <v>-84.217178362400006</v>
      </c>
      <c r="J1000">
        <v>21017</v>
      </c>
    </row>
    <row r="1001" spans="1:10" x14ac:dyDescent="0.25">
      <c r="A1001" t="str">
        <f t="shared" si="15"/>
        <v>KYBreathitt</v>
      </c>
      <c r="B1001" t="s">
        <v>1104</v>
      </c>
      <c r="C1001" t="s">
        <v>2366</v>
      </c>
      <c r="D1001" t="s">
        <v>362</v>
      </c>
      <c r="E1001" t="s">
        <v>1123</v>
      </c>
      <c r="F1001" t="s">
        <v>57</v>
      </c>
      <c r="G1001">
        <v>492.41300000000001</v>
      </c>
      <c r="H1001">
        <v>37.521599999999999</v>
      </c>
      <c r="I1001">
        <v>-83.324064630699993</v>
      </c>
      <c r="J1001">
        <v>21025</v>
      </c>
    </row>
    <row r="1002" spans="1:10" x14ac:dyDescent="0.25">
      <c r="A1002" t="str">
        <f t="shared" si="15"/>
        <v>KYBreckinridge</v>
      </c>
      <c r="B1002" t="s">
        <v>1104</v>
      </c>
      <c r="C1002" t="s">
        <v>2366</v>
      </c>
      <c r="D1002" t="s">
        <v>364</v>
      </c>
      <c r="E1002" t="s">
        <v>1124</v>
      </c>
      <c r="F1002" t="s">
        <v>57</v>
      </c>
      <c r="G1002">
        <v>567.17200000000003</v>
      </c>
      <c r="H1002">
        <v>37.773299999999999</v>
      </c>
      <c r="I1002">
        <v>-86.429294978599998</v>
      </c>
      <c r="J1002">
        <v>21027</v>
      </c>
    </row>
    <row r="1003" spans="1:10" x14ac:dyDescent="0.25">
      <c r="A1003" t="str">
        <f t="shared" si="15"/>
        <v>KYBullitt</v>
      </c>
      <c r="B1003" t="s">
        <v>1104</v>
      </c>
      <c r="C1003" t="s">
        <v>2366</v>
      </c>
      <c r="D1003" t="s">
        <v>321</v>
      </c>
      <c r="E1003" t="s">
        <v>1125</v>
      </c>
      <c r="F1003" t="s">
        <v>57</v>
      </c>
      <c r="G1003">
        <v>297.024</v>
      </c>
      <c r="H1003">
        <v>37.970100000000002</v>
      </c>
      <c r="I1003">
        <v>-85.695855113899995</v>
      </c>
      <c r="J1003">
        <v>21029</v>
      </c>
    </row>
    <row r="1004" spans="1:10" x14ac:dyDescent="0.25">
      <c r="A1004" t="str">
        <f t="shared" si="15"/>
        <v>KYButler</v>
      </c>
      <c r="B1004" t="s">
        <v>1104</v>
      </c>
      <c r="C1004" t="s">
        <v>2366</v>
      </c>
      <c r="D1004" t="s">
        <v>323</v>
      </c>
      <c r="E1004" t="s">
        <v>416</v>
      </c>
      <c r="F1004" t="s">
        <v>57</v>
      </c>
      <c r="G1004">
        <v>426.08800000000002</v>
      </c>
      <c r="H1004">
        <v>37.207299999999996</v>
      </c>
      <c r="I1004">
        <v>-86.681618736700003</v>
      </c>
      <c r="J1004">
        <v>21031</v>
      </c>
    </row>
    <row r="1005" spans="1:10" x14ac:dyDescent="0.25">
      <c r="A1005" t="str">
        <f t="shared" si="15"/>
        <v>KYCaldwell</v>
      </c>
      <c r="B1005" t="s">
        <v>1104</v>
      </c>
      <c r="C1005" t="s">
        <v>2366</v>
      </c>
      <c r="D1005" t="s">
        <v>366</v>
      </c>
      <c r="E1005" t="s">
        <v>1126</v>
      </c>
      <c r="F1005" t="s">
        <v>57</v>
      </c>
      <c r="G1005">
        <v>344.791</v>
      </c>
      <c r="H1005">
        <v>37.145400000000002</v>
      </c>
      <c r="I1005">
        <v>-87.867825914999997</v>
      </c>
      <c r="J1005">
        <v>21033</v>
      </c>
    </row>
    <row r="1006" spans="1:10" x14ac:dyDescent="0.25">
      <c r="A1006" t="str">
        <f t="shared" si="15"/>
        <v>KYCarter</v>
      </c>
      <c r="B1006" t="s">
        <v>1104</v>
      </c>
      <c r="C1006" t="s">
        <v>2366</v>
      </c>
      <c r="D1006" t="s">
        <v>370</v>
      </c>
      <c r="E1006" t="s">
        <v>1127</v>
      </c>
      <c r="F1006" t="s">
        <v>57</v>
      </c>
      <c r="G1006">
        <v>409.49599999999901</v>
      </c>
      <c r="H1006">
        <v>38.318199999999997</v>
      </c>
      <c r="I1006">
        <v>-83.049530726</v>
      </c>
      <c r="J1006">
        <v>21043</v>
      </c>
    </row>
    <row r="1007" spans="1:10" x14ac:dyDescent="0.25">
      <c r="A1007" t="str">
        <f t="shared" si="15"/>
        <v>KYClark</v>
      </c>
      <c r="B1007" t="s">
        <v>1104</v>
      </c>
      <c r="C1007" t="s">
        <v>2366</v>
      </c>
      <c r="D1007" t="s">
        <v>333</v>
      </c>
      <c r="E1007" t="s">
        <v>278</v>
      </c>
      <c r="F1007" t="s">
        <v>57</v>
      </c>
      <c r="G1007">
        <v>252.462999999999</v>
      </c>
      <c r="H1007">
        <v>37.970799999999997</v>
      </c>
      <c r="I1007">
        <v>-84.147446952500005</v>
      </c>
      <c r="J1007">
        <v>21049</v>
      </c>
    </row>
    <row r="1008" spans="1:10" x14ac:dyDescent="0.25">
      <c r="A1008" t="str">
        <f t="shared" si="15"/>
        <v>KYClay</v>
      </c>
      <c r="B1008" t="s">
        <v>1104</v>
      </c>
      <c r="C1008" t="s">
        <v>2366</v>
      </c>
      <c r="D1008" t="s">
        <v>374</v>
      </c>
      <c r="E1008" t="s">
        <v>365</v>
      </c>
      <c r="F1008" t="s">
        <v>57</v>
      </c>
      <c r="G1008">
        <v>469.24700000000001</v>
      </c>
      <c r="H1008">
        <v>37.159700000000001</v>
      </c>
      <c r="I1008">
        <v>-83.714665900599996</v>
      </c>
      <c r="J1008">
        <v>21051</v>
      </c>
    </row>
    <row r="1009" spans="1:10" x14ac:dyDescent="0.25">
      <c r="A1009" t="str">
        <f t="shared" si="15"/>
        <v>KYCrittenden</v>
      </c>
      <c r="B1009" t="s">
        <v>1104</v>
      </c>
      <c r="C1009" t="s">
        <v>2366</v>
      </c>
      <c r="D1009" t="s">
        <v>376</v>
      </c>
      <c r="E1009" t="s">
        <v>504</v>
      </c>
      <c r="F1009" t="s">
        <v>57</v>
      </c>
      <c r="G1009">
        <v>359.952</v>
      </c>
      <c r="H1009">
        <v>37.352699999999999</v>
      </c>
      <c r="I1009">
        <v>-88.097213649099999</v>
      </c>
      <c r="J1009">
        <v>21055</v>
      </c>
    </row>
    <row r="1010" spans="1:10" x14ac:dyDescent="0.25">
      <c r="A1010" t="str">
        <f t="shared" si="15"/>
        <v>KYDaviess</v>
      </c>
      <c r="B1010" t="s">
        <v>1104</v>
      </c>
      <c r="C1010" t="s">
        <v>2366</v>
      </c>
      <c r="D1010" t="s">
        <v>378</v>
      </c>
      <c r="E1010" t="s">
        <v>960</v>
      </c>
      <c r="F1010" t="s">
        <v>57</v>
      </c>
      <c r="G1010">
        <v>458.346</v>
      </c>
      <c r="H1010">
        <v>37.7318</v>
      </c>
      <c r="I1010">
        <v>-87.087217565000003</v>
      </c>
      <c r="J1010">
        <v>21059</v>
      </c>
    </row>
    <row r="1011" spans="1:10" x14ac:dyDescent="0.25">
      <c r="A1011" t="str">
        <f t="shared" si="15"/>
        <v>KYEdmonson</v>
      </c>
      <c r="B1011" t="s">
        <v>1104</v>
      </c>
      <c r="C1011" t="s">
        <v>2366</v>
      </c>
      <c r="D1011" t="s">
        <v>339</v>
      </c>
      <c r="E1011" t="s">
        <v>1128</v>
      </c>
      <c r="F1011" t="s">
        <v>57</v>
      </c>
      <c r="G1011">
        <v>302.88299999999902</v>
      </c>
      <c r="H1011">
        <v>37.208799999999997</v>
      </c>
      <c r="I1011">
        <v>-86.238421686799995</v>
      </c>
      <c r="J1011">
        <v>21061</v>
      </c>
    </row>
    <row r="1012" spans="1:10" x14ac:dyDescent="0.25">
      <c r="A1012" t="str">
        <f t="shared" si="15"/>
        <v>KYFayette</v>
      </c>
      <c r="B1012" t="s">
        <v>1104</v>
      </c>
      <c r="C1012" t="s">
        <v>2366</v>
      </c>
      <c r="D1012" t="s">
        <v>341</v>
      </c>
      <c r="E1012" t="s">
        <v>338</v>
      </c>
      <c r="F1012" t="s">
        <v>57</v>
      </c>
      <c r="G1012">
        <v>283.649</v>
      </c>
      <c r="H1012">
        <v>38.042299999999997</v>
      </c>
      <c r="I1012">
        <v>-84.458729227000006</v>
      </c>
      <c r="J1012">
        <v>21067</v>
      </c>
    </row>
    <row r="1013" spans="1:10" x14ac:dyDescent="0.25">
      <c r="A1013" t="str">
        <f t="shared" si="15"/>
        <v>KYFloyd</v>
      </c>
      <c r="B1013" t="s">
        <v>1104</v>
      </c>
      <c r="C1013" t="s">
        <v>2366</v>
      </c>
      <c r="D1013" t="s">
        <v>384</v>
      </c>
      <c r="E1013" t="s">
        <v>768</v>
      </c>
      <c r="F1013" t="s">
        <v>57</v>
      </c>
      <c r="G1013">
        <v>393.34500000000003</v>
      </c>
      <c r="H1013">
        <v>37.557099999999998</v>
      </c>
      <c r="I1013">
        <v>-82.745681811200001</v>
      </c>
      <c r="J1013">
        <v>21071</v>
      </c>
    </row>
    <row r="1014" spans="1:10" x14ac:dyDescent="0.25">
      <c r="A1014" t="str">
        <f t="shared" si="15"/>
        <v>KYGarrard</v>
      </c>
      <c r="B1014" t="s">
        <v>1104</v>
      </c>
      <c r="C1014" t="s">
        <v>2366</v>
      </c>
      <c r="D1014" t="s">
        <v>347</v>
      </c>
      <c r="E1014" t="s">
        <v>1129</v>
      </c>
      <c r="F1014" t="s">
        <v>57</v>
      </c>
      <c r="G1014">
        <v>230.077</v>
      </c>
      <c r="H1014">
        <v>37.639600000000002</v>
      </c>
      <c r="I1014">
        <v>-84.537676823400005</v>
      </c>
      <c r="J1014">
        <v>21079</v>
      </c>
    </row>
    <row r="1015" spans="1:10" x14ac:dyDescent="0.25">
      <c r="A1015" t="str">
        <f t="shared" si="15"/>
        <v>KYGrayson</v>
      </c>
      <c r="B1015" t="s">
        <v>1104</v>
      </c>
      <c r="C1015" t="s">
        <v>2366</v>
      </c>
      <c r="D1015" t="s">
        <v>386</v>
      </c>
      <c r="E1015" t="s">
        <v>1130</v>
      </c>
      <c r="F1015" t="s">
        <v>57</v>
      </c>
      <c r="G1015">
        <v>496.69799999999901</v>
      </c>
      <c r="H1015">
        <v>37.460799999999999</v>
      </c>
      <c r="I1015">
        <v>-86.343912578900003</v>
      </c>
      <c r="J1015">
        <v>21085</v>
      </c>
    </row>
    <row r="1016" spans="1:10" x14ac:dyDescent="0.25">
      <c r="A1016" t="str">
        <f t="shared" si="15"/>
        <v>KYGreenup</v>
      </c>
      <c r="B1016" t="s">
        <v>1104</v>
      </c>
      <c r="C1016" t="s">
        <v>2366</v>
      </c>
      <c r="D1016" t="s">
        <v>390</v>
      </c>
      <c r="E1016" t="s">
        <v>1131</v>
      </c>
      <c r="F1016" t="s">
        <v>57</v>
      </c>
      <c r="G1016">
        <v>344.39699999999903</v>
      </c>
      <c r="H1016">
        <v>38.545699999999997</v>
      </c>
      <c r="I1016">
        <v>-82.9223385847</v>
      </c>
      <c r="J1016">
        <v>21089</v>
      </c>
    </row>
    <row r="1017" spans="1:10" x14ac:dyDescent="0.25">
      <c r="A1017" t="str">
        <f t="shared" si="15"/>
        <v>KYHardin</v>
      </c>
      <c r="B1017" t="s">
        <v>1104</v>
      </c>
      <c r="C1017" t="s">
        <v>2366</v>
      </c>
      <c r="D1017" t="s">
        <v>438</v>
      </c>
      <c r="E1017" t="s">
        <v>921</v>
      </c>
      <c r="F1017" t="s">
        <v>57</v>
      </c>
      <c r="G1017">
        <v>623.27800000000002</v>
      </c>
      <c r="H1017">
        <v>37.698</v>
      </c>
      <c r="I1017">
        <v>-85.963425611000005</v>
      </c>
      <c r="J1017">
        <v>21093</v>
      </c>
    </row>
    <row r="1018" spans="1:10" x14ac:dyDescent="0.25">
      <c r="A1018" t="str">
        <f t="shared" si="15"/>
        <v>KYHarlan</v>
      </c>
      <c r="B1018" t="s">
        <v>1104</v>
      </c>
      <c r="C1018" t="s">
        <v>2366</v>
      </c>
      <c r="D1018" t="s">
        <v>394</v>
      </c>
      <c r="E1018" t="s">
        <v>1132</v>
      </c>
      <c r="F1018" t="s">
        <v>57</v>
      </c>
      <c r="G1018">
        <v>465.82799999999901</v>
      </c>
      <c r="H1018">
        <v>36.856900000000003</v>
      </c>
      <c r="I1018">
        <v>-83.217967878500005</v>
      </c>
      <c r="J1018">
        <v>21095</v>
      </c>
    </row>
    <row r="1019" spans="1:10" x14ac:dyDescent="0.25">
      <c r="A1019" t="str">
        <f t="shared" si="15"/>
        <v>KYHarrison</v>
      </c>
      <c r="B1019" t="s">
        <v>1104</v>
      </c>
      <c r="C1019" t="s">
        <v>2366</v>
      </c>
      <c r="D1019" t="s">
        <v>396</v>
      </c>
      <c r="E1019" t="s">
        <v>962</v>
      </c>
      <c r="F1019" t="s">
        <v>57</v>
      </c>
      <c r="G1019">
        <v>306.36399999999901</v>
      </c>
      <c r="H1019">
        <v>38.441800000000001</v>
      </c>
      <c r="I1019">
        <v>-84.331361423800004</v>
      </c>
      <c r="J1019">
        <v>21097</v>
      </c>
    </row>
    <row r="1020" spans="1:10" x14ac:dyDescent="0.25">
      <c r="A1020" t="str">
        <f t="shared" si="15"/>
        <v>KYHenderson</v>
      </c>
      <c r="B1020" t="s">
        <v>1104</v>
      </c>
      <c r="C1020" t="s">
        <v>2366</v>
      </c>
      <c r="D1020" t="s">
        <v>431</v>
      </c>
      <c r="E1020" t="s">
        <v>922</v>
      </c>
      <c r="F1020" t="s">
        <v>57</v>
      </c>
      <c r="G1020">
        <v>436.66899999999902</v>
      </c>
      <c r="H1020">
        <v>37.796100000000003</v>
      </c>
      <c r="I1020">
        <v>-87.573063999599995</v>
      </c>
      <c r="J1020">
        <v>21101</v>
      </c>
    </row>
    <row r="1021" spans="1:10" x14ac:dyDescent="0.25">
      <c r="A1021" t="str">
        <f t="shared" si="15"/>
        <v>KYHopkins</v>
      </c>
      <c r="B1021" t="s">
        <v>1104</v>
      </c>
      <c r="C1021" t="s">
        <v>2366</v>
      </c>
      <c r="D1021" t="s">
        <v>398</v>
      </c>
      <c r="E1021" t="s">
        <v>1133</v>
      </c>
      <c r="F1021" t="s">
        <v>57</v>
      </c>
      <c r="G1021">
        <v>541.995</v>
      </c>
      <c r="H1021">
        <v>37.308799999999998</v>
      </c>
      <c r="I1021">
        <v>-87.540829278399997</v>
      </c>
      <c r="J1021">
        <v>21107</v>
      </c>
    </row>
    <row r="1022" spans="1:10" x14ac:dyDescent="0.25">
      <c r="A1022" t="str">
        <f t="shared" si="15"/>
        <v>KYJackson</v>
      </c>
      <c r="B1022" t="s">
        <v>1104</v>
      </c>
      <c r="C1022" t="s">
        <v>2366</v>
      </c>
      <c r="D1022" t="s">
        <v>400</v>
      </c>
      <c r="E1022" t="s">
        <v>232</v>
      </c>
      <c r="F1022" t="s">
        <v>57</v>
      </c>
      <c r="G1022">
        <v>345.20100000000002</v>
      </c>
      <c r="H1022">
        <v>37.419800000000002</v>
      </c>
      <c r="I1022">
        <v>-84.005757957699998</v>
      </c>
      <c r="J1022">
        <v>21109</v>
      </c>
    </row>
    <row r="1023" spans="1:10" x14ac:dyDescent="0.25">
      <c r="A1023" t="str">
        <f t="shared" si="15"/>
        <v>KYJohnson</v>
      </c>
      <c r="B1023" t="s">
        <v>1104</v>
      </c>
      <c r="C1023" t="s">
        <v>2366</v>
      </c>
      <c r="D1023" t="s">
        <v>404</v>
      </c>
      <c r="E1023" t="s">
        <v>468</v>
      </c>
      <c r="F1023" t="s">
        <v>57</v>
      </c>
      <c r="G1023">
        <v>261.95299999999901</v>
      </c>
      <c r="H1023">
        <v>37.846600000000002</v>
      </c>
      <c r="I1023">
        <v>-82.831511748899999</v>
      </c>
      <c r="J1023">
        <v>21115</v>
      </c>
    </row>
    <row r="1024" spans="1:10" x14ac:dyDescent="0.25">
      <c r="A1024" t="str">
        <f t="shared" si="15"/>
        <v>KYKnott</v>
      </c>
      <c r="B1024" t="s">
        <v>1104</v>
      </c>
      <c r="C1024" t="s">
        <v>2366</v>
      </c>
      <c r="D1024" t="s">
        <v>408</v>
      </c>
      <c r="E1024" t="s">
        <v>1134</v>
      </c>
      <c r="F1024" t="s">
        <v>57</v>
      </c>
      <c r="G1024">
        <v>351.51799999999901</v>
      </c>
      <c r="H1024">
        <v>37.353999999999999</v>
      </c>
      <c r="I1024">
        <v>-82.954141681199999</v>
      </c>
      <c r="J1024">
        <v>21119</v>
      </c>
    </row>
    <row r="1025" spans="1:10" x14ac:dyDescent="0.25">
      <c r="A1025" t="str">
        <f t="shared" si="15"/>
        <v>KYKnox</v>
      </c>
      <c r="B1025" t="s">
        <v>1104</v>
      </c>
      <c r="C1025" t="s">
        <v>2366</v>
      </c>
      <c r="D1025" t="s">
        <v>410</v>
      </c>
      <c r="E1025" t="s">
        <v>929</v>
      </c>
      <c r="F1025" t="s">
        <v>57</v>
      </c>
      <c r="G1025">
        <v>386.29700000000003</v>
      </c>
      <c r="H1025">
        <v>36.890599999999999</v>
      </c>
      <c r="I1025">
        <v>-83.854034346399999</v>
      </c>
      <c r="J1025">
        <v>21121</v>
      </c>
    </row>
    <row r="1026" spans="1:10" x14ac:dyDescent="0.25">
      <c r="A1026" t="str">
        <f t="shared" si="15"/>
        <v>KYLarue</v>
      </c>
      <c r="B1026" t="s">
        <v>1104</v>
      </c>
      <c r="C1026" t="s">
        <v>2366</v>
      </c>
      <c r="D1026" t="s">
        <v>423</v>
      </c>
      <c r="E1026" t="s">
        <v>1135</v>
      </c>
      <c r="F1026" t="s">
        <v>57</v>
      </c>
      <c r="G1026">
        <v>261.51900000000001</v>
      </c>
      <c r="H1026">
        <v>37.5458</v>
      </c>
      <c r="I1026">
        <v>-85.697951578499996</v>
      </c>
      <c r="J1026">
        <v>21123</v>
      </c>
    </row>
    <row r="1027" spans="1:10" x14ac:dyDescent="0.25">
      <c r="A1027" t="str">
        <f t="shared" ref="A1027:A1090" si="16">C1027&amp;E1027</f>
        <v>KYLaurel</v>
      </c>
      <c r="B1027" t="s">
        <v>1104</v>
      </c>
      <c r="C1027" t="s">
        <v>2366</v>
      </c>
      <c r="D1027" t="s">
        <v>425</v>
      </c>
      <c r="E1027" t="s">
        <v>1136</v>
      </c>
      <c r="F1027" t="s">
        <v>57</v>
      </c>
      <c r="G1027">
        <v>433.95299999999901</v>
      </c>
      <c r="H1027">
        <v>37.110700000000001</v>
      </c>
      <c r="I1027">
        <v>-84.117804067199998</v>
      </c>
      <c r="J1027">
        <v>21125</v>
      </c>
    </row>
    <row r="1028" spans="1:10" x14ac:dyDescent="0.25">
      <c r="A1028" t="str">
        <f t="shared" si="16"/>
        <v>KYLeslie</v>
      </c>
      <c r="B1028" t="s">
        <v>1104</v>
      </c>
      <c r="C1028" t="s">
        <v>2366</v>
      </c>
      <c r="D1028" t="s">
        <v>413</v>
      </c>
      <c r="E1028" t="s">
        <v>1137</v>
      </c>
      <c r="F1028" t="s">
        <v>57</v>
      </c>
      <c r="G1028">
        <v>400.84399999999903</v>
      </c>
      <c r="H1028">
        <v>37.094099999999997</v>
      </c>
      <c r="I1028">
        <v>-83.381143054099994</v>
      </c>
      <c r="J1028">
        <v>21131</v>
      </c>
    </row>
    <row r="1029" spans="1:10" x14ac:dyDescent="0.25">
      <c r="A1029" t="str">
        <f t="shared" si="16"/>
        <v>KYLetcher</v>
      </c>
      <c r="B1029" t="s">
        <v>1104</v>
      </c>
      <c r="C1029" t="s">
        <v>2366</v>
      </c>
      <c r="D1029" t="s">
        <v>429</v>
      </c>
      <c r="E1029" t="s">
        <v>1138</v>
      </c>
      <c r="F1029" t="s">
        <v>57</v>
      </c>
      <c r="G1029">
        <v>337.91399999999902</v>
      </c>
      <c r="H1029">
        <v>37.121200000000002</v>
      </c>
      <c r="I1029">
        <v>-82.855300148400005</v>
      </c>
      <c r="J1029">
        <v>21133</v>
      </c>
    </row>
    <row r="1030" spans="1:10" x14ac:dyDescent="0.25">
      <c r="A1030" t="str">
        <f t="shared" si="16"/>
        <v>KYLewis</v>
      </c>
      <c r="B1030" t="s">
        <v>1104</v>
      </c>
      <c r="C1030" t="s">
        <v>2366</v>
      </c>
      <c r="D1030" t="s">
        <v>519</v>
      </c>
      <c r="E1030" t="s">
        <v>876</v>
      </c>
      <c r="F1030" t="s">
        <v>57</v>
      </c>
      <c r="G1030">
        <v>482.83600000000001</v>
      </c>
      <c r="H1030">
        <v>38.531599999999997</v>
      </c>
      <c r="I1030">
        <v>-83.378134747900006</v>
      </c>
      <c r="J1030">
        <v>21135</v>
      </c>
    </row>
    <row r="1031" spans="1:10" x14ac:dyDescent="0.25">
      <c r="A1031" t="str">
        <f t="shared" si="16"/>
        <v>KYLivingston</v>
      </c>
      <c r="B1031" t="s">
        <v>1104</v>
      </c>
      <c r="C1031" t="s">
        <v>2366</v>
      </c>
      <c r="D1031" t="s">
        <v>493</v>
      </c>
      <c r="E1031" t="s">
        <v>917</v>
      </c>
      <c r="F1031" t="s">
        <v>57</v>
      </c>
      <c r="G1031">
        <v>313.12700000000001</v>
      </c>
      <c r="H1031">
        <v>37.209600000000002</v>
      </c>
      <c r="I1031">
        <v>-88.35370288</v>
      </c>
      <c r="J1031">
        <v>21139</v>
      </c>
    </row>
    <row r="1032" spans="1:10" x14ac:dyDescent="0.25">
      <c r="A1032" t="str">
        <f t="shared" si="16"/>
        <v>KYMadison</v>
      </c>
      <c r="B1032" t="s">
        <v>1104</v>
      </c>
      <c r="C1032" t="s">
        <v>2366</v>
      </c>
      <c r="D1032" t="s">
        <v>694</v>
      </c>
      <c r="E1032" t="s">
        <v>391</v>
      </c>
      <c r="F1032" t="s">
        <v>57</v>
      </c>
      <c r="G1032">
        <v>437.29300000000001</v>
      </c>
      <c r="H1032">
        <v>37.720199999999998</v>
      </c>
      <c r="I1032">
        <v>-84.278007863599996</v>
      </c>
      <c r="J1032">
        <v>21151</v>
      </c>
    </row>
    <row r="1033" spans="1:10" x14ac:dyDescent="0.25">
      <c r="A1033" t="str">
        <f t="shared" si="16"/>
        <v>KYMagoffin</v>
      </c>
      <c r="B1033" t="s">
        <v>1104</v>
      </c>
      <c r="C1033" t="s">
        <v>2366</v>
      </c>
      <c r="D1033" t="s">
        <v>776</v>
      </c>
      <c r="E1033" t="s">
        <v>1139</v>
      </c>
      <c r="F1033" t="s">
        <v>57</v>
      </c>
      <c r="G1033">
        <v>308.44400000000002</v>
      </c>
      <c r="H1033">
        <v>37.706499999999998</v>
      </c>
      <c r="I1033">
        <v>-83.064918447500006</v>
      </c>
      <c r="J1033">
        <v>21153</v>
      </c>
    </row>
    <row r="1034" spans="1:10" x14ac:dyDescent="0.25">
      <c r="A1034" t="str">
        <f t="shared" si="16"/>
        <v>KYMarion</v>
      </c>
      <c r="B1034" t="s">
        <v>1104</v>
      </c>
      <c r="C1034" t="s">
        <v>2366</v>
      </c>
      <c r="D1034" t="s">
        <v>777</v>
      </c>
      <c r="E1034" t="s">
        <v>256</v>
      </c>
      <c r="F1034" t="s">
        <v>57</v>
      </c>
      <c r="G1034">
        <v>343.00799999999902</v>
      </c>
      <c r="H1034">
        <v>37.552500000000002</v>
      </c>
      <c r="I1034">
        <v>-85.269644933799995</v>
      </c>
      <c r="J1034">
        <v>21155</v>
      </c>
    </row>
    <row r="1035" spans="1:10" x14ac:dyDescent="0.25">
      <c r="A1035" t="str">
        <f t="shared" si="16"/>
        <v>KYMenifee</v>
      </c>
      <c r="B1035" t="s">
        <v>1104</v>
      </c>
      <c r="C1035" t="s">
        <v>2366</v>
      </c>
      <c r="D1035" t="s">
        <v>783</v>
      </c>
      <c r="E1035" t="s">
        <v>1140</v>
      </c>
      <c r="F1035" t="s">
        <v>57</v>
      </c>
      <c r="G1035">
        <v>203.58500000000001</v>
      </c>
      <c r="H1035">
        <v>37.941400000000002</v>
      </c>
      <c r="I1035">
        <v>-83.598857452900006</v>
      </c>
      <c r="J1035">
        <v>21165</v>
      </c>
    </row>
    <row r="1036" spans="1:10" x14ac:dyDescent="0.25">
      <c r="A1036" t="str">
        <f t="shared" si="16"/>
        <v>KYMercer</v>
      </c>
      <c r="B1036" t="s">
        <v>1104</v>
      </c>
      <c r="C1036" t="s">
        <v>2366</v>
      </c>
      <c r="D1036" t="s">
        <v>785</v>
      </c>
      <c r="E1036" t="s">
        <v>935</v>
      </c>
      <c r="F1036" t="s">
        <v>57</v>
      </c>
      <c r="G1036">
        <v>248.797</v>
      </c>
      <c r="H1036">
        <v>37.811</v>
      </c>
      <c r="I1036">
        <v>-84.874458236400002</v>
      </c>
      <c r="J1036">
        <v>21167</v>
      </c>
    </row>
    <row r="1037" spans="1:10" x14ac:dyDescent="0.25">
      <c r="A1037" t="str">
        <f t="shared" si="16"/>
        <v>KYMetcalfe</v>
      </c>
      <c r="B1037" t="s">
        <v>1104</v>
      </c>
      <c r="C1037" t="s">
        <v>2366</v>
      </c>
      <c r="D1037" t="s">
        <v>786</v>
      </c>
      <c r="E1037" t="s">
        <v>1141</v>
      </c>
      <c r="F1037" t="s">
        <v>57</v>
      </c>
      <c r="G1037">
        <v>289.64499999999902</v>
      </c>
      <c r="H1037">
        <v>36.990499999999997</v>
      </c>
      <c r="I1037">
        <v>-85.629229516799995</v>
      </c>
      <c r="J1037">
        <v>21169</v>
      </c>
    </row>
    <row r="1038" spans="1:10" x14ac:dyDescent="0.25">
      <c r="A1038" t="str">
        <f t="shared" si="16"/>
        <v>KYMorgan</v>
      </c>
      <c r="B1038" t="s">
        <v>1104</v>
      </c>
      <c r="C1038" t="s">
        <v>2366</v>
      </c>
      <c r="D1038" t="s">
        <v>790</v>
      </c>
      <c r="E1038" t="s">
        <v>440</v>
      </c>
      <c r="F1038" t="s">
        <v>57</v>
      </c>
      <c r="G1038">
        <v>381.12700000000001</v>
      </c>
      <c r="H1038">
        <v>37.9223</v>
      </c>
      <c r="I1038">
        <v>-83.258871149399994</v>
      </c>
      <c r="J1038">
        <v>21175</v>
      </c>
    </row>
    <row r="1039" spans="1:10" x14ac:dyDescent="0.25">
      <c r="A1039" t="str">
        <f t="shared" si="16"/>
        <v>KYMuhlenberg</v>
      </c>
      <c r="B1039" t="s">
        <v>1104</v>
      </c>
      <c r="C1039" t="s">
        <v>2366</v>
      </c>
      <c r="D1039" t="s">
        <v>792</v>
      </c>
      <c r="E1039" t="s">
        <v>1142</v>
      </c>
      <c r="F1039" t="s">
        <v>57</v>
      </c>
      <c r="G1039">
        <v>467.07900000000001</v>
      </c>
      <c r="H1039">
        <v>37.215800000000002</v>
      </c>
      <c r="I1039">
        <v>-87.1420210247</v>
      </c>
      <c r="J1039">
        <v>21177</v>
      </c>
    </row>
    <row r="1040" spans="1:10" x14ac:dyDescent="0.25">
      <c r="A1040" t="str">
        <f t="shared" si="16"/>
        <v>KYNelson</v>
      </c>
      <c r="B1040" t="s">
        <v>1104</v>
      </c>
      <c r="C1040" t="s">
        <v>2366</v>
      </c>
      <c r="D1040" t="s">
        <v>697</v>
      </c>
      <c r="E1040" t="s">
        <v>1143</v>
      </c>
      <c r="F1040" t="s">
        <v>57</v>
      </c>
      <c r="G1040">
        <v>417.512</v>
      </c>
      <c r="H1040">
        <v>37.805100000000003</v>
      </c>
      <c r="I1040">
        <v>-85.465969630499998</v>
      </c>
      <c r="J1040">
        <v>21179</v>
      </c>
    </row>
    <row r="1041" spans="1:10" x14ac:dyDescent="0.25">
      <c r="A1041" t="str">
        <f t="shared" si="16"/>
        <v>KYCalloway</v>
      </c>
      <c r="B1041" t="s">
        <v>1104</v>
      </c>
      <c r="C1041" t="s">
        <v>2366</v>
      </c>
      <c r="D1041" t="s">
        <v>368</v>
      </c>
      <c r="E1041" t="s">
        <v>1144</v>
      </c>
      <c r="F1041" t="s">
        <v>57</v>
      </c>
      <c r="G1041">
        <v>385.02100000000002</v>
      </c>
      <c r="H1041">
        <v>36.621000000000002</v>
      </c>
      <c r="I1041">
        <v>-88.272237928199999</v>
      </c>
      <c r="J1041">
        <v>21035</v>
      </c>
    </row>
    <row r="1042" spans="1:10" x14ac:dyDescent="0.25">
      <c r="A1042" t="str">
        <f t="shared" si="16"/>
        <v>KYCampbell</v>
      </c>
      <c r="B1042" t="s">
        <v>1104</v>
      </c>
      <c r="C1042" t="s">
        <v>2366</v>
      </c>
      <c r="D1042" t="s">
        <v>325</v>
      </c>
      <c r="E1042" t="s">
        <v>1145</v>
      </c>
      <c r="F1042" t="s">
        <v>57</v>
      </c>
      <c r="G1042">
        <v>151.307999999999</v>
      </c>
      <c r="H1042">
        <v>38.9465</v>
      </c>
      <c r="I1042">
        <v>-84.379516746600004</v>
      </c>
      <c r="J1042">
        <v>21037</v>
      </c>
    </row>
    <row r="1043" spans="1:10" x14ac:dyDescent="0.25">
      <c r="A1043" t="str">
        <f t="shared" si="16"/>
        <v>KYCarlisle</v>
      </c>
      <c r="B1043" t="s">
        <v>1104</v>
      </c>
      <c r="C1043" t="s">
        <v>2366</v>
      </c>
      <c r="D1043" t="s">
        <v>327</v>
      </c>
      <c r="E1043" t="s">
        <v>1146</v>
      </c>
      <c r="F1043" t="s">
        <v>57</v>
      </c>
      <c r="G1043">
        <v>189.434</v>
      </c>
      <c r="H1043">
        <v>36.853200000000001</v>
      </c>
      <c r="I1043">
        <v>-88.9709877672</v>
      </c>
      <c r="J1043">
        <v>21039</v>
      </c>
    </row>
    <row r="1044" spans="1:10" x14ac:dyDescent="0.25">
      <c r="A1044" t="str">
        <f t="shared" si="16"/>
        <v>KYCarroll</v>
      </c>
      <c r="B1044" t="s">
        <v>1104</v>
      </c>
      <c r="C1044" t="s">
        <v>2366</v>
      </c>
      <c r="D1044" t="s">
        <v>329</v>
      </c>
      <c r="E1044" t="s">
        <v>500</v>
      </c>
      <c r="F1044" t="s">
        <v>57</v>
      </c>
      <c r="G1044">
        <v>128.56899999999899</v>
      </c>
      <c r="H1044">
        <v>38.667900000000003</v>
      </c>
      <c r="I1044">
        <v>-85.123555734899995</v>
      </c>
      <c r="J1044">
        <v>21041</v>
      </c>
    </row>
    <row r="1045" spans="1:10" x14ac:dyDescent="0.25">
      <c r="A1045" t="str">
        <f t="shared" si="16"/>
        <v>KYCasey</v>
      </c>
      <c r="B1045" t="s">
        <v>1104</v>
      </c>
      <c r="C1045" t="s">
        <v>2366</v>
      </c>
      <c r="D1045" t="s">
        <v>331</v>
      </c>
      <c r="E1045" t="s">
        <v>1147</v>
      </c>
      <c r="F1045" t="s">
        <v>57</v>
      </c>
      <c r="G1045">
        <v>444.23</v>
      </c>
      <c r="H1045">
        <v>37.322299999999998</v>
      </c>
      <c r="I1045">
        <v>-84.928331920399998</v>
      </c>
      <c r="J1045">
        <v>21045</v>
      </c>
    </row>
    <row r="1046" spans="1:10" x14ac:dyDescent="0.25">
      <c r="A1046" t="str">
        <f t="shared" si="16"/>
        <v>KYChristian</v>
      </c>
      <c r="B1046" t="s">
        <v>1104</v>
      </c>
      <c r="C1046" t="s">
        <v>2366</v>
      </c>
      <c r="D1046" t="s">
        <v>372</v>
      </c>
      <c r="E1046" t="s">
        <v>912</v>
      </c>
      <c r="F1046" t="s">
        <v>57</v>
      </c>
      <c r="G1046">
        <v>717.50300000000004</v>
      </c>
      <c r="H1046">
        <v>36.894199999999998</v>
      </c>
      <c r="I1046">
        <v>-87.490431786000002</v>
      </c>
      <c r="J1046">
        <v>21047</v>
      </c>
    </row>
    <row r="1047" spans="1:10" x14ac:dyDescent="0.25">
      <c r="A1047" t="str">
        <f t="shared" si="16"/>
        <v>KYGreen</v>
      </c>
      <c r="B1047" t="s">
        <v>1104</v>
      </c>
      <c r="C1047" t="s">
        <v>2366</v>
      </c>
      <c r="D1047" t="s">
        <v>388</v>
      </c>
      <c r="E1047" t="s">
        <v>1148</v>
      </c>
      <c r="F1047" t="s">
        <v>57</v>
      </c>
      <c r="G1047">
        <v>286.03399999999903</v>
      </c>
      <c r="H1047">
        <v>37.264000000000003</v>
      </c>
      <c r="I1047">
        <v>-85.553123915699999</v>
      </c>
      <c r="J1047">
        <v>21087</v>
      </c>
    </row>
    <row r="1048" spans="1:10" x14ac:dyDescent="0.25">
      <c r="A1048" t="str">
        <f t="shared" si="16"/>
        <v>KYHancock</v>
      </c>
      <c r="B1048" t="s">
        <v>1104</v>
      </c>
      <c r="C1048" t="s">
        <v>2366</v>
      </c>
      <c r="D1048" t="s">
        <v>392</v>
      </c>
      <c r="E1048" t="s">
        <v>227</v>
      </c>
      <c r="F1048" t="s">
        <v>57</v>
      </c>
      <c r="G1048">
        <v>187.65199999999899</v>
      </c>
      <c r="H1048">
        <v>37.841500000000003</v>
      </c>
      <c r="I1048">
        <v>-86.777910984299993</v>
      </c>
      <c r="J1048">
        <v>21091</v>
      </c>
    </row>
    <row r="1049" spans="1:10" x14ac:dyDescent="0.25">
      <c r="A1049" t="str">
        <f t="shared" si="16"/>
        <v>KYHart</v>
      </c>
      <c r="B1049" t="s">
        <v>1104</v>
      </c>
      <c r="C1049" t="s">
        <v>2366</v>
      </c>
      <c r="D1049" t="s">
        <v>397</v>
      </c>
      <c r="E1049" t="s">
        <v>775</v>
      </c>
      <c r="F1049" t="s">
        <v>57</v>
      </c>
      <c r="G1049">
        <v>412.08600000000001</v>
      </c>
      <c r="H1049">
        <v>37.299900000000001</v>
      </c>
      <c r="I1049">
        <v>-85.884687938799999</v>
      </c>
      <c r="J1049">
        <v>21099</v>
      </c>
    </row>
    <row r="1050" spans="1:10" x14ac:dyDescent="0.25">
      <c r="A1050" t="str">
        <f t="shared" si="16"/>
        <v>KYHenry</v>
      </c>
      <c r="B1050" t="s">
        <v>1104</v>
      </c>
      <c r="C1050" t="s">
        <v>2366</v>
      </c>
      <c r="D1050" t="s">
        <v>439</v>
      </c>
      <c r="E1050" t="s">
        <v>342</v>
      </c>
      <c r="F1050" t="s">
        <v>57</v>
      </c>
      <c r="G1050">
        <v>286.27600000000001</v>
      </c>
      <c r="H1050">
        <v>38.448500000000003</v>
      </c>
      <c r="I1050">
        <v>-85.1189138437</v>
      </c>
      <c r="J1050">
        <v>21103</v>
      </c>
    </row>
    <row r="1051" spans="1:10" x14ac:dyDescent="0.25">
      <c r="A1051" t="str">
        <f t="shared" si="16"/>
        <v>KYHickman</v>
      </c>
      <c r="B1051" t="s">
        <v>1104</v>
      </c>
      <c r="C1051" t="s">
        <v>2366</v>
      </c>
      <c r="D1051" t="s">
        <v>441</v>
      </c>
      <c r="E1051" t="s">
        <v>1149</v>
      </c>
      <c r="F1051" t="s">
        <v>57</v>
      </c>
      <c r="G1051">
        <v>242.274</v>
      </c>
      <c r="H1051">
        <v>36.678100000000001</v>
      </c>
      <c r="I1051">
        <v>-88.976150451099997</v>
      </c>
      <c r="J1051">
        <v>21105</v>
      </c>
    </row>
    <row r="1052" spans="1:10" x14ac:dyDescent="0.25">
      <c r="A1052" t="str">
        <f t="shared" si="16"/>
        <v>KYJefferson</v>
      </c>
      <c r="B1052" t="s">
        <v>1104</v>
      </c>
      <c r="C1052" t="s">
        <v>2366</v>
      </c>
      <c r="D1052" t="s">
        <v>443</v>
      </c>
      <c r="E1052" t="s">
        <v>210</v>
      </c>
      <c r="F1052" t="s">
        <v>57</v>
      </c>
      <c r="G1052">
        <v>380.416</v>
      </c>
      <c r="H1052">
        <v>38.187100000000001</v>
      </c>
      <c r="I1052">
        <v>-85.659457989800003</v>
      </c>
      <c r="J1052">
        <v>21111</v>
      </c>
    </row>
    <row r="1053" spans="1:10" x14ac:dyDescent="0.25">
      <c r="A1053" t="str">
        <f t="shared" si="16"/>
        <v>KYJessamine</v>
      </c>
      <c r="B1053" t="s">
        <v>1104</v>
      </c>
      <c r="C1053" t="s">
        <v>2366</v>
      </c>
      <c r="D1053" t="s">
        <v>402</v>
      </c>
      <c r="E1053" t="s">
        <v>1150</v>
      </c>
      <c r="F1053" t="s">
        <v>57</v>
      </c>
      <c r="G1053">
        <v>172.11600000000001</v>
      </c>
      <c r="H1053">
        <v>37.872</v>
      </c>
      <c r="I1053">
        <v>-84.580933924500002</v>
      </c>
      <c r="J1053">
        <v>21113</v>
      </c>
    </row>
    <row r="1054" spans="1:10" x14ac:dyDescent="0.25">
      <c r="A1054" t="str">
        <f t="shared" si="16"/>
        <v>KYKenton</v>
      </c>
      <c r="B1054" t="s">
        <v>1104</v>
      </c>
      <c r="C1054" t="s">
        <v>2366</v>
      </c>
      <c r="D1054" t="s">
        <v>406</v>
      </c>
      <c r="E1054" t="s">
        <v>1151</v>
      </c>
      <c r="F1054" t="s">
        <v>57</v>
      </c>
      <c r="G1054">
        <v>160.25</v>
      </c>
      <c r="H1054">
        <v>38.933399999999999</v>
      </c>
      <c r="I1054">
        <v>-84.533319858599995</v>
      </c>
      <c r="J1054">
        <v>21117</v>
      </c>
    </row>
    <row r="1055" spans="1:10" x14ac:dyDescent="0.25">
      <c r="A1055" t="str">
        <f t="shared" si="16"/>
        <v>KYClinton</v>
      </c>
      <c r="B1055" t="s">
        <v>1104</v>
      </c>
      <c r="C1055" t="s">
        <v>2366</v>
      </c>
      <c r="D1055" t="s">
        <v>335</v>
      </c>
      <c r="E1055" t="s">
        <v>900</v>
      </c>
      <c r="F1055" t="s">
        <v>57</v>
      </c>
      <c r="G1055">
        <v>197.24600000000001</v>
      </c>
      <c r="H1055">
        <v>36.727400000000003</v>
      </c>
      <c r="I1055">
        <v>-85.136169638200002</v>
      </c>
      <c r="J1055">
        <v>21053</v>
      </c>
    </row>
    <row r="1056" spans="1:10" x14ac:dyDescent="0.25">
      <c r="A1056" t="str">
        <f t="shared" si="16"/>
        <v>KYCumberland</v>
      </c>
      <c r="B1056" t="s">
        <v>1104</v>
      </c>
      <c r="C1056" t="s">
        <v>2366</v>
      </c>
      <c r="D1056" t="s">
        <v>337</v>
      </c>
      <c r="E1056" t="s">
        <v>228</v>
      </c>
      <c r="F1056" t="s">
        <v>57</v>
      </c>
      <c r="G1056">
        <v>305.18200000000002</v>
      </c>
      <c r="H1056">
        <v>36.7866</v>
      </c>
      <c r="I1056">
        <v>-85.388516182100005</v>
      </c>
      <c r="J1056">
        <v>21057</v>
      </c>
    </row>
    <row r="1057" spans="1:10" x14ac:dyDescent="0.25">
      <c r="A1057" t="str">
        <f t="shared" si="16"/>
        <v>KYElliott</v>
      </c>
      <c r="B1057" t="s">
        <v>1104</v>
      </c>
      <c r="C1057" t="s">
        <v>2366</v>
      </c>
      <c r="D1057" t="s">
        <v>380</v>
      </c>
      <c r="E1057" t="s">
        <v>1152</v>
      </c>
      <c r="F1057" t="s">
        <v>57</v>
      </c>
      <c r="G1057">
        <v>234.315</v>
      </c>
      <c r="H1057">
        <v>38.117899999999999</v>
      </c>
      <c r="I1057">
        <v>-83.097600031599995</v>
      </c>
      <c r="J1057">
        <v>21063</v>
      </c>
    </row>
    <row r="1058" spans="1:10" x14ac:dyDescent="0.25">
      <c r="A1058" t="str">
        <f t="shared" si="16"/>
        <v>KYFleming</v>
      </c>
      <c r="B1058" t="s">
        <v>1104</v>
      </c>
      <c r="C1058" t="s">
        <v>2366</v>
      </c>
      <c r="D1058" t="s">
        <v>433</v>
      </c>
      <c r="E1058" t="s">
        <v>1153</v>
      </c>
      <c r="F1058" t="s">
        <v>57</v>
      </c>
      <c r="G1058">
        <v>348.54199999999901</v>
      </c>
      <c r="H1058">
        <v>38.370100000000001</v>
      </c>
      <c r="I1058">
        <v>-83.696643700699994</v>
      </c>
      <c r="J1058">
        <v>21069</v>
      </c>
    </row>
    <row r="1059" spans="1:10" x14ac:dyDescent="0.25">
      <c r="A1059" t="str">
        <f t="shared" si="16"/>
        <v>KYFranklin</v>
      </c>
      <c r="B1059" t="s">
        <v>1104</v>
      </c>
      <c r="C1059" t="s">
        <v>2366</v>
      </c>
      <c r="D1059" t="s">
        <v>385</v>
      </c>
      <c r="E1059" t="s">
        <v>379</v>
      </c>
      <c r="F1059" t="s">
        <v>57</v>
      </c>
      <c r="G1059">
        <v>207.74700000000001</v>
      </c>
      <c r="H1059">
        <v>38.239199999999997</v>
      </c>
      <c r="I1059">
        <v>-84.877070504499997</v>
      </c>
      <c r="J1059">
        <v>21073</v>
      </c>
    </row>
    <row r="1060" spans="1:10" x14ac:dyDescent="0.25">
      <c r="A1060" t="str">
        <f t="shared" si="16"/>
        <v>KYFulton</v>
      </c>
      <c r="B1060" t="s">
        <v>1104</v>
      </c>
      <c r="C1060" t="s">
        <v>2366</v>
      </c>
      <c r="D1060" t="s">
        <v>343</v>
      </c>
      <c r="E1060" t="s">
        <v>463</v>
      </c>
      <c r="F1060" t="s">
        <v>57</v>
      </c>
      <c r="G1060">
        <v>205.503999999999</v>
      </c>
      <c r="H1060">
        <v>36.554000000000002</v>
      </c>
      <c r="I1060">
        <v>-89.187307496800003</v>
      </c>
      <c r="J1060">
        <v>21075</v>
      </c>
    </row>
    <row r="1061" spans="1:10" x14ac:dyDescent="0.25">
      <c r="A1061" t="str">
        <f t="shared" si="16"/>
        <v>KYGallatin</v>
      </c>
      <c r="B1061" t="s">
        <v>1104</v>
      </c>
      <c r="C1061" t="s">
        <v>2366</v>
      </c>
      <c r="D1061" t="s">
        <v>345</v>
      </c>
      <c r="E1061" t="s">
        <v>902</v>
      </c>
      <c r="F1061" t="s">
        <v>57</v>
      </c>
      <c r="G1061">
        <v>101.233999999999</v>
      </c>
      <c r="H1061">
        <v>38.756900000000002</v>
      </c>
      <c r="I1061">
        <v>-84.859286839600003</v>
      </c>
      <c r="J1061">
        <v>21077</v>
      </c>
    </row>
    <row r="1062" spans="1:10" x14ac:dyDescent="0.25">
      <c r="A1062" t="str">
        <f t="shared" si="16"/>
        <v>KYGrant</v>
      </c>
      <c r="B1062" t="s">
        <v>1104</v>
      </c>
      <c r="C1062" t="s">
        <v>2366</v>
      </c>
      <c r="D1062" t="s">
        <v>435</v>
      </c>
      <c r="E1062" t="s">
        <v>465</v>
      </c>
      <c r="F1062" t="s">
        <v>57</v>
      </c>
      <c r="G1062">
        <v>257.96499999999901</v>
      </c>
      <c r="H1062">
        <v>38.648800000000001</v>
      </c>
      <c r="I1062">
        <v>-84.624587184399999</v>
      </c>
      <c r="J1062">
        <v>21081</v>
      </c>
    </row>
    <row r="1063" spans="1:10" x14ac:dyDescent="0.25">
      <c r="A1063" t="str">
        <f t="shared" si="16"/>
        <v>KYGraves</v>
      </c>
      <c r="B1063" t="s">
        <v>1104</v>
      </c>
      <c r="C1063" t="s">
        <v>2366</v>
      </c>
      <c r="D1063" t="s">
        <v>436</v>
      </c>
      <c r="E1063" t="s">
        <v>1154</v>
      </c>
      <c r="F1063" t="s">
        <v>57</v>
      </c>
      <c r="G1063">
        <v>551.74300000000005</v>
      </c>
      <c r="H1063">
        <v>36.723100000000002</v>
      </c>
      <c r="I1063">
        <v>-88.651201309200005</v>
      </c>
      <c r="J1063">
        <v>21083</v>
      </c>
    </row>
    <row r="1064" spans="1:10" x14ac:dyDescent="0.25">
      <c r="A1064" t="str">
        <f t="shared" si="16"/>
        <v>KYLee</v>
      </c>
      <c r="B1064" t="s">
        <v>1104</v>
      </c>
      <c r="C1064" t="s">
        <v>2366</v>
      </c>
      <c r="D1064" t="s">
        <v>412</v>
      </c>
      <c r="E1064" t="s">
        <v>199</v>
      </c>
      <c r="F1064" t="s">
        <v>57</v>
      </c>
      <c r="G1064">
        <v>208.857</v>
      </c>
      <c r="H1064">
        <v>37.594799999999999</v>
      </c>
      <c r="I1064">
        <v>-83.716182075899994</v>
      </c>
      <c r="J1064">
        <v>21129</v>
      </c>
    </row>
    <row r="1065" spans="1:10" x14ac:dyDescent="0.25">
      <c r="A1065" t="str">
        <f t="shared" si="16"/>
        <v>KYLincoln</v>
      </c>
      <c r="B1065" t="s">
        <v>1104</v>
      </c>
      <c r="C1065" t="s">
        <v>2366</v>
      </c>
      <c r="D1065" t="s">
        <v>521</v>
      </c>
      <c r="E1065" t="s">
        <v>245</v>
      </c>
      <c r="F1065" t="s">
        <v>57</v>
      </c>
      <c r="G1065">
        <v>334.09500000000003</v>
      </c>
      <c r="H1065">
        <v>37.455500000000001</v>
      </c>
      <c r="I1065">
        <v>-84.6608693246</v>
      </c>
      <c r="J1065">
        <v>21137</v>
      </c>
    </row>
    <row r="1066" spans="1:10" x14ac:dyDescent="0.25">
      <c r="A1066" t="str">
        <f t="shared" si="16"/>
        <v>KYLogan</v>
      </c>
      <c r="B1066" t="s">
        <v>1104</v>
      </c>
      <c r="C1066" t="s">
        <v>2366</v>
      </c>
      <c r="D1066" t="s">
        <v>523</v>
      </c>
      <c r="E1066" t="s">
        <v>509</v>
      </c>
      <c r="F1066" t="s">
        <v>57</v>
      </c>
      <c r="G1066">
        <v>552.13099999999895</v>
      </c>
      <c r="H1066">
        <v>36.859699999999997</v>
      </c>
      <c r="I1066">
        <v>-86.8789191149</v>
      </c>
      <c r="J1066">
        <v>21141</v>
      </c>
    </row>
    <row r="1067" spans="1:10" x14ac:dyDescent="0.25">
      <c r="A1067" t="str">
        <f t="shared" si="16"/>
        <v>KYLyon</v>
      </c>
      <c r="B1067" t="s">
        <v>1104</v>
      </c>
      <c r="C1067" t="s">
        <v>2366</v>
      </c>
      <c r="D1067" t="s">
        <v>506</v>
      </c>
      <c r="E1067" t="s">
        <v>1029</v>
      </c>
      <c r="F1067" t="s">
        <v>57</v>
      </c>
      <c r="G1067">
        <v>213.84</v>
      </c>
      <c r="H1067">
        <v>37.019100000000002</v>
      </c>
      <c r="I1067">
        <v>-88.083159171000005</v>
      </c>
      <c r="J1067">
        <v>21143</v>
      </c>
    </row>
    <row r="1068" spans="1:10" x14ac:dyDescent="0.25">
      <c r="A1068" t="str">
        <f t="shared" si="16"/>
        <v>KYMcCracken</v>
      </c>
      <c r="B1068" t="s">
        <v>1104</v>
      </c>
      <c r="C1068" t="s">
        <v>2366</v>
      </c>
      <c r="D1068" t="s">
        <v>495</v>
      </c>
      <c r="E1068" t="s">
        <v>1155</v>
      </c>
      <c r="F1068" t="s">
        <v>57</v>
      </c>
      <c r="G1068">
        <v>248.744</v>
      </c>
      <c r="H1068">
        <v>37.054000000000002</v>
      </c>
      <c r="I1068">
        <v>-88.712647904199997</v>
      </c>
      <c r="J1068">
        <v>21145</v>
      </c>
    </row>
    <row r="1069" spans="1:10" x14ac:dyDescent="0.25">
      <c r="A1069" t="str">
        <f t="shared" si="16"/>
        <v>KYMcCreary</v>
      </c>
      <c r="B1069" t="s">
        <v>1104</v>
      </c>
      <c r="C1069" t="s">
        <v>2366</v>
      </c>
      <c r="D1069" t="s">
        <v>497</v>
      </c>
      <c r="E1069" t="s">
        <v>1156</v>
      </c>
      <c r="F1069" t="s">
        <v>57</v>
      </c>
      <c r="G1069">
        <v>426.803</v>
      </c>
      <c r="H1069">
        <v>36.737099999999998</v>
      </c>
      <c r="I1069">
        <v>-84.484217321100004</v>
      </c>
      <c r="J1069">
        <v>21147</v>
      </c>
    </row>
    <row r="1070" spans="1:10" x14ac:dyDescent="0.25">
      <c r="A1070" t="str">
        <f t="shared" si="16"/>
        <v>KYMcLean</v>
      </c>
      <c r="B1070" t="s">
        <v>1104</v>
      </c>
      <c r="C1070" t="s">
        <v>2366</v>
      </c>
      <c r="D1070" t="s">
        <v>507</v>
      </c>
      <c r="E1070" t="s">
        <v>920</v>
      </c>
      <c r="F1070" t="s">
        <v>57</v>
      </c>
      <c r="G1070">
        <v>252.47399999999899</v>
      </c>
      <c r="H1070">
        <v>37.529200000000003</v>
      </c>
      <c r="I1070">
        <v>-87.263600582199999</v>
      </c>
      <c r="J1070">
        <v>21149</v>
      </c>
    </row>
    <row r="1071" spans="1:10" x14ac:dyDescent="0.25">
      <c r="A1071" t="str">
        <f t="shared" si="16"/>
        <v>KYMartin</v>
      </c>
      <c r="B1071" t="s">
        <v>1104</v>
      </c>
      <c r="C1071" t="s">
        <v>2366</v>
      </c>
      <c r="D1071" t="s">
        <v>780</v>
      </c>
      <c r="E1071" t="s">
        <v>205</v>
      </c>
      <c r="F1071" t="s">
        <v>57</v>
      </c>
      <c r="G1071">
        <v>229.604999999999</v>
      </c>
      <c r="H1071">
        <v>37.801600000000001</v>
      </c>
      <c r="I1071">
        <v>-82.513179855499999</v>
      </c>
      <c r="J1071">
        <v>21159</v>
      </c>
    </row>
    <row r="1072" spans="1:10" x14ac:dyDescent="0.25">
      <c r="A1072" t="str">
        <f t="shared" si="16"/>
        <v>KYBath</v>
      </c>
      <c r="B1072" t="s">
        <v>1104</v>
      </c>
      <c r="C1072" t="s">
        <v>2366</v>
      </c>
      <c r="D1072" t="s">
        <v>358</v>
      </c>
      <c r="E1072" t="s">
        <v>1157</v>
      </c>
      <c r="F1072" t="s">
        <v>57</v>
      </c>
      <c r="G1072">
        <v>278.79199999999901</v>
      </c>
      <c r="H1072">
        <v>38.145000000000003</v>
      </c>
      <c r="I1072">
        <v>-83.742672887200001</v>
      </c>
      <c r="J1072">
        <v>21011</v>
      </c>
    </row>
    <row r="1073" spans="1:10" x14ac:dyDescent="0.25">
      <c r="A1073" t="str">
        <f t="shared" si="16"/>
        <v>KYMarshall</v>
      </c>
      <c r="B1073" t="s">
        <v>1104</v>
      </c>
      <c r="C1073" t="s">
        <v>2366</v>
      </c>
      <c r="D1073" t="s">
        <v>779</v>
      </c>
      <c r="E1073" t="s">
        <v>395</v>
      </c>
      <c r="F1073" t="s">
        <v>57</v>
      </c>
      <c r="G1073">
        <v>301.25299999999902</v>
      </c>
      <c r="H1073">
        <v>36.883400000000002</v>
      </c>
      <c r="I1073">
        <v>-88.3293785762</v>
      </c>
      <c r="J1073">
        <v>21157</v>
      </c>
    </row>
    <row r="1074" spans="1:10" x14ac:dyDescent="0.25">
      <c r="A1074" t="str">
        <f t="shared" si="16"/>
        <v>KYMason</v>
      </c>
      <c r="B1074" t="s">
        <v>1104</v>
      </c>
      <c r="C1074" t="s">
        <v>2366</v>
      </c>
      <c r="D1074" t="s">
        <v>781</v>
      </c>
      <c r="E1074" t="s">
        <v>903</v>
      </c>
      <c r="F1074" t="s">
        <v>57</v>
      </c>
      <c r="G1074">
        <v>240.12799999999899</v>
      </c>
      <c r="H1074">
        <v>38.595199999999998</v>
      </c>
      <c r="I1074">
        <v>-83.824073603900004</v>
      </c>
      <c r="J1074">
        <v>21161</v>
      </c>
    </row>
    <row r="1075" spans="1:10" x14ac:dyDescent="0.25">
      <c r="A1075" t="str">
        <f t="shared" si="16"/>
        <v>KYMeade</v>
      </c>
      <c r="B1075" t="s">
        <v>1104</v>
      </c>
      <c r="C1075" t="s">
        <v>2366</v>
      </c>
      <c r="D1075" t="s">
        <v>695</v>
      </c>
      <c r="E1075" t="s">
        <v>1083</v>
      </c>
      <c r="F1075" t="s">
        <v>57</v>
      </c>
      <c r="G1075">
        <v>305.423</v>
      </c>
      <c r="H1075">
        <v>37.969700000000003</v>
      </c>
      <c r="I1075">
        <v>-86.217017248399998</v>
      </c>
      <c r="J1075">
        <v>21163</v>
      </c>
    </row>
    <row r="1076" spans="1:10" x14ac:dyDescent="0.25">
      <c r="A1076" t="str">
        <f t="shared" si="16"/>
        <v>KYMonroe</v>
      </c>
      <c r="B1076" t="s">
        <v>1104</v>
      </c>
      <c r="C1076" t="s">
        <v>2366</v>
      </c>
      <c r="D1076" t="s">
        <v>696</v>
      </c>
      <c r="E1076" t="s">
        <v>203</v>
      </c>
      <c r="F1076" t="s">
        <v>57</v>
      </c>
      <c r="G1076">
        <v>329.37299999999902</v>
      </c>
      <c r="H1076">
        <v>36.712200000000003</v>
      </c>
      <c r="I1076">
        <v>-85.7164875733</v>
      </c>
      <c r="J1076">
        <v>21171</v>
      </c>
    </row>
    <row r="1077" spans="1:10" x14ac:dyDescent="0.25">
      <c r="A1077" t="str">
        <f t="shared" si="16"/>
        <v>KYMontgomery</v>
      </c>
      <c r="B1077" t="s">
        <v>1104</v>
      </c>
      <c r="C1077" t="s">
        <v>2366</v>
      </c>
      <c r="D1077" t="s">
        <v>788</v>
      </c>
      <c r="E1077" t="s">
        <v>432</v>
      </c>
      <c r="F1077" t="s">
        <v>57</v>
      </c>
      <c r="G1077">
        <v>197.36600000000001</v>
      </c>
      <c r="H1077">
        <v>38.033499999999997</v>
      </c>
      <c r="I1077">
        <v>-83.913162290399995</v>
      </c>
      <c r="J1077">
        <v>21173</v>
      </c>
    </row>
    <row r="1078" spans="1:10" x14ac:dyDescent="0.25">
      <c r="A1078" t="str">
        <f t="shared" si="16"/>
        <v>KYNicholas</v>
      </c>
      <c r="B1078" t="s">
        <v>1104</v>
      </c>
      <c r="C1078" t="s">
        <v>2366</v>
      </c>
      <c r="D1078" t="s">
        <v>793</v>
      </c>
      <c r="E1078" t="s">
        <v>1158</v>
      </c>
      <c r="F1078" t="s">
        <v>57</v>
      </c>
      <c r="G1078">
        <v>195.170999999999</v>
      </c>
      <c r="H1078">
        <v>38.335500000000003</v>
      </c>
      <c r="I1078">
        <v>-84.015288815399998</v>
      </c>
      <c r="J1078">
        <v>21181</v>
      </c>
    </row>
    <row r="1079" spans="1:10" x14ac:dyDescent="0.25">
      <c r="A1079" t="str">
        <f t="shared" si="16"/>
        <v>KYEstill</v>
      </c>
      <c r="B1079" t="s">
        <v>1104</v>
      </c>
      <c r="C1079" t="s">
        <v>2366</v>
      </c>
      <c r="D1079" t="s">
        <v>382</v>
      </c>
      <c r="E1079" t="s">
        <v>1159</v>
      </c>
      <c r="F1079" t="s">
        <v>57</v>
      </c>
      <c r="G1079">
        <v>253.078</v>
      </c>
      <c r="H1079">
        <v>37.692399999999999</v>
      </c>
      <c r="I1079">
        <v>-83.964289114600007</v>
      </c>
      <c r="J1079">
        <v>21065</v>
      </c>
    </row>
    <row r="1080" spans="1:10" x14ac:dyDescent="0.25">
      <c r="A1080" t="str">
        <f t="shared" si="16"/>
        <v>KYLawrence</v>
      </c>
      <c r="B1080" t="s">
        <v>1104</v>
      </c>
      <c r="C1080" t="s">
        <v>2366</v>
      </c>
      <c r="D1080" t="s">
        <v>427</v>
      </c>
      <c r="E1080" t="s">
        <v>348</v>
      </c>
      <c r="F1080" t="s">
        <v>57</v>
      </c>
      <c r="G1080">
        <v>415.59500000000003</v>
      </c>
      <c r="H1080">
        <v>38.067900000000002</v>
      </c>
      <c r="I1080">
        <v>-82.7347493165</v>
      </c>
      <c r="J1080">
        <v>21127</v>
      </c>
    </row>
    <row r="1081" spans="1:10" x14ac:dyDescent="0.25">
      <c r="A1081" t="str">
        <f t="shared" si="16"/>
        <v>LAIberville</v>
      </c>
      <c r="B1081" t="s">
        <v>1160</v>
      </c>
      <c r="C1081" t="s">
        <v>80</v>
      </c>
      <c r="D1081" t="s">
        <v>372</v>
      </c>
      <c r="E1081" t="s">
        <v>1161</v>
      </c>
      <c r="F1081" t="s">
        <v>1162</v>
      </c>
      <c r="G1081">
        <v>618.62699999999904</v>
      </c>
      <c r="H1081">
        <v>30.258500000000002</v>
      </c>
      <c r="I1081">
        <v>-91.349362123700004</v>
      </c>
      <c r="J1081">
        <v>22047</v>
      </c>
    </row>
    <row r="1082" spans="1:10" x14ac:dyDescent="0.25">
      <c r="A1082" t="str">
        <f t="shared" si="16"/>
        <v>LAJackson</v>
      </c>
      <c r="B1082" t="s">
        <v>1160</v>
      </c>
      <c r="C1082" t="s">
        <v>80</v>
      </c>
      <c r="D1082" t="s">
        <v>333</v>
      </c>
      <c r="E1082" t="s">
        <v>232</v>
      </c>
      <c r="F1082" t="s">
        <v>1162</v>
      </c>
      <c r="G1082">
        <v>569.18299999999897</v>
      </c>
      <c r="H1082">
        <v>32.302</v>
      </c>
      <c r="I1082">
        <v>-92.557744623100007</v>
      </c>
      <c r="J1082">
        <v>22049</v>
      </c>
    </row>
    <row r="1083" spans="1:10" x14ac:dyDescent="0.25">
      <c r="A1083" t="str">
        <f t="shared" si="16"/>
        <v>LALa Salle</v>
      </c>
      <c r="B1083" t="s">
        <v>1160</v>
      </c>
      <c r="C1083" t="s">
        <v>80</v>
      </c>
      <c r="D1083" t="s">
        <v>378</v>
      </c>
      <c r="E1083" t="s">
        <v>1163</v>
      </c>
      <c r="F1083" t="s">
        <v>1162</v>
      </c>
      <c r="G1083">
        <v>624.68399999999895</v>
      </c>
      <c r="H1083">
        <v>31.6768</v>
      </c>
      <c r="I1083">
        <v>-92.160442280400005</v>
      </c>
      <c r="J1083">
        <v>22059</v>
      </c>
    </row>
    <row r="1084" spans="1:10" x14ac:dyDescent="0.25">
      <c r="A1084" t="str">
        <f t="shared" si="16"/>
        <v>LALincoln</v>
      </c>
      <c r="B1084" t="s">
        <v>1160</v>
      </c>
      <c r="C1084" t="s">
        <v>80</v>
      </c>
      <c r="D1084" t="s">
        <v>339</v>
      </c>
      <c r="E1084" t="s">
        <v>245</v>
      </c>
      <c r="F1084" t="s">
        <v>1162</v>
      </c>
      <c r="G1084">
        <v>471.74200000000002</v>
      </c>
      <c r="H1084">
        <v>32.601599999999998</v>
      </c>
      <c r="I1084">
        <v>-92.664837104200004</v>
      </c>
      <c r="J1084">
        <v>22061</v>
      </c>
    </row>
    <row r="1085" spans="1:10" x14ac:dyDescent="0.25">
      <c r="A1085" t="str">
        <f t="shared" si="16"/>
        <v>LANatchitoches</v>
      </c>
      <c r="B1085" t="s">
        <v>1160</v>
      </c>
      <c r="C1085" t="s">
        <v>80</v>
      </c>
      <c r="D1085" t="s">
        <v>433</v>
      </c>
      <c r="E1085" t="s">
        <v>1164</v>
      </c>
      <c r="F1085" t="s">
        <v>1162</v>
      </c>
      <c r="G1085">
        <v>1252.25</v>
      </c>
      <c r="H1085">
        <v>31.723500000000001</v>
      </c>
      <c r="I1085">
        <v>-93.096230966799993</v>
      </c>
      <c r="J1085">
        <v>22069</v>
      </c>
    </row>
    <row r="1086" spans="1:10" x14ac:dyDescent="0.25">
      <c r="A1086" t="str">
        <f t="shared" si="16"/>
        <v>LAOuachita</v>
      </c>
      <c r="B1086" t="s">
        <v>1160</v>
      </c>
      <c r="C1086" t="s">
        <v>80</v>
      </c>
      <c r="D1086" t="s">
        <v>385</v>
      </c>
      <c r="E1086" t="s">
        <v>488</v>
      </c>
      <c r="F1086" t="s">
        <v>1162</v>
      </c>
      <c r="G1086">
        <v>610.40599999999904</v>
      </c>
      <c r="H1086">
        <v>32.478299999999997</v>
      </c>
      <c r="I1086">
        <v>-92.154861484999998</v>
      </c>
      <c r="J1086">
        <v>22073</v>
      </c>
    </row>
    <row r="1087" spans="1:10" x14ac:dyDescent="0.25">
      <c r="A1087" t="str">
        <f t="shared" si="16"/>
        <v>LARapides</v>
      </c>
      <c r="B1087" t="s">
        <v>1160</v>
      </c>
      <c r="C1087" t="s">
        <v>80</v>
      </c>
      <c r="D1087" t="s">
        <v>347</v>
      </c>
      <c r="E1087" t="s">
        <v>1165</v>
      </c>
      <c r="F1087" t="s">
        <v>1162</v>
      </c>
      <c r="G1087">
        <v>1317.962</v>
      </c>
      <c r="H1087">
        <v>31.198599999999999</v>
      </c>
      <c r="I1087">
        <v>-92.533194305400002</v>
      </c>
      <c r="J1087">
        <v>22079</v>
      </c>
    </row>
    <row r="1088" spans="1:10" x14ac:dyDescent="0.25">
      <c r="A1088" t="str">
        <f t="shared" si="16"/>
        <v>LARichland</v>
      </c>
      <c r="B1088" t="s">
        <v>1160</v>
      </c>
      <c r="C1088" t="s">
        <v>80</v>
      </c>
      <c r="D1088" t="s">
        <v>436</v>
      </c>
      <c r="E1088" t="s">
        <v>939</v>
      </c>
      <c r="F1088" t="s">
        <v>1162</v>
      </c>
      <c r="G1088">
        <v>559.04300000000001</v>
      </c>
      <c r="H1088">
        <v>32.4178</v>
      </c>
      <c r="I1088">
        <v>-91.763486413600006</v>
      </c>
      <c r="J1088">
        <v>22083</v>
      </c>
    </row>
    <row r="1089" spans="1:10" x14ac:dyDescent="0.25">
      <c r="A1089" t="str">
        <f t="shared" si="16"/>
        <v>LASt. Bernard</v>
      </c>
      <c r="B1089" t="s">
        <v>1160</v>
      </c>
      <c r="C1089" t="s">
        <v>80</v>
      </c>
      <c r="D1089" t="s">
        <v>388</v>
      </c>
      <c r="E1089" t="s">
        <v>221</v>
      </c>
      <c r="F1089" t="s">
        <v>1162</v>
      </c>
      <c r="G1089">
        <v>377.517</v>
      </c>
      <c r="H1089">
        <v>29.885000000000002</v>
      </c>
      <c r="I1089">
        <v>-89.537523463100001</v>
      </c>
      <c r="J1089">
        <v>22087</v>
      </c>
    </row>
    <row r="1090" spans="1:10" x14ac:dyDescent="0.25">
      <c r="A1090" t="str">
        <f t="shared" si="16"/>
        <v>LASt. Charles</v>
      </c>
      <c r="B1090" t="s">
        <v>1160</v>
      </c>
      <c r="C1090" t="s">
        <v>80</v>
      </c>
      <c r="D1090" t="s">
        <v>390</v>
      </c>
      <c r="E1090" t="s">
        <v>1166</v>
      </c>
      <c r="F1090" t="s">
        <v>1162</v>
      </c>
      <c r="G1090">
        <v>279.08300000000003</v>
      </c>
      <c r="H1090">
        <v>29.9133</v>
      </c>
      <c r="I1090">
        <v>-90.358192051299994</v>
      </c>
      <c r="J1090">
        <v>22089</v>
      </c>
    </row>
    <row r="1091" spans="1:10" x14ac:dyDescent="0.25">
      <c r="A1091" t="str">
        <f t="shared" ref="A1091:A1154" si="17">C1091&amp;E1091</f>
        <v>LASt. James</v>
      </c>
      <c r="B1091" t="s">
        <v>1160</v>
      </c>
      <c r="C1091" t="s">
        <v>80</v>
      </c>
      <c r="D1091" t="s">
        <v>438</v>
      </c>
      <c r="E1091" t="s">
        <v>1167</v>
      </c>
      <c r="F1091" t="s">
        <v>1162</v>
      </c>
      <c r="G1091">
        <v>241.53700000000001</v>
      </c>
      <c r="H1091">
        <v>30.026299999999999</v>
      </c>
      <c r="I1091">
        <v>-90.796256478700002</v>
      </c>
      <c r="J1091">
        <v>22093</v>
      </c>
    </row>
    <row r="1092" spans="1:10" x14ac:dyDescent="0.25">
      <c r="A1092" t="str">
        <f t="shared" si="17"/>
        <v>LASt. John the Baptist</v>
      </c>
      <c r="B1092" t="s">
        <v>1160</v>
      </c>
      <c r="C1092" t="s">
        <v>80</v>
      </c>
      <c r="D1092" t="s">
        <v>394</v>
      </c>
      <c r="E1092" t="s">
        <v>1168</v>
      </c>
      <c r="F1092" t="s">
        <v>1162</v>
      </c>
      <c r="G1092">
        <v>213.071</v>
      </c>
      <c r="H1092">
        <v>30.113499999999998</v>
      </c>
      <c r="I1092">
        <v>-90.507684726299999</v>
      </c>
      <c r="J1092">
        <v>22095</v>
      </c>
    </row>
    <row r="1093" spans="1:10" x14ac:dyDescent="0.25">
      <c r="A1093" t="str">
        <f t="shared" si="17"/>
        <v>LASt. Mary</v>
      </c>
      <c r="B1093" t="s">
        <v>1160</v>
      </c>
      <c r="C1093" t="s">
        <v>80</v>
      </c>
      <c r="D1093" t="s">
        <v>431</v>
      </c>
      <c r="E1093" t="s">
        <v>219</v>
      </c>
      <c r="F1093" t="s">
        <v>1162</v>
      </c>
      <c r="G1093">
        <v>555.37900000000002</v>
      </c>
      <c r="H1093">
        <v>29.719799999999999</v>
      </c>
      <c r="I1093">
        <v>-91.449572951099995</v>
      </c>
      <c r="J1093">
        <v>22101</v>
      </c>
    </row>
    <row r="1094" spans="1:10" x14ac:dyDescent="0.25">
      <c r="A1094" t="str">
        <f t="shared" si="17"/>
        <v>LAVernon</v>
      </c>
      <c r="B1094" t="s">
        <v>1160</v>
      </c>
      <c r="C1094" t="s">
        <v>80</v>
      </c>
      <c r="D1094" t="s">
        <v>404</v>
      </c>
      <c r="E1094" t="s">
        <v>1169</v>
      </c>
      <c r="F1094" t="s">
        <v>1162</v>
      </c>
      <c r="G1094">
        <v>1327.91</v>
      </c>
      <c r="H1094">
        <v>31.1084</v>
      </c>
      <c r="I1094">
        <v>-93.183564494199999</v>
      </c>
      <c r="J1094">
        <v>22115</v>
      </c>
    </row>
    <row r="1095" spans="1:10" x14ac:dyDescent="0.25">
      <c r="A1095" t="str">
        <f t="shared" si="17"/>
        <v>LAWest Baton Rouge</v>
      </c>
      <c r="B1095" t="s">
        <v>1160</v>
      </c>
      <c r="C1095" t="s">
        <v>80</v>
      </c>
      <c r="D1095" t="s">
        <v>410</v>
      </c>
      <c r="E1095" t="s">
        <v>1170</v>
      </c>
      <c r="F1095" t="s">
        <v>1162</v>
      </c>
      <c r="G1095">
        <v>192.39400000000001</v>
      </c>
      <c r="H1095">
        <v>30.4634</v>
      </c>
      <c r="I1095">
        <v>-91.312742807500001</v>
      </c>
      <c r="J1095">
        <v>22121</v>
      </c>
    </row>
    <row r="1096" spans="1:10" x14ac:dyDescent="0.25">
      <c r="A1096" t="str">
        <f t="shared" si="17"/>
        <v>LAWest Feliciana</v>
      </c>
      <c r="B1096" t="s">
        <v>1160</v>
      </c>
      <c r="C1096" t="s">
        <v>80</v>
      </c>
      <c r="D1096" t="s">
        <v>425</v>
      </c>
      <c r="E1096" t="s">
        <v>1171</v>
      </c>
      <c r="F1096" t="s">
        <v>1162</v>
      </c>
      <c r="G1096">
        <v>403.214</v>
      </c>
      <c r="H1096">
        <v>30.879799999999999</v>
      </c>
      <c r="I1096">
        <v>-91.420007012300005</v>
      </c>
      <c r="J1096">
        <v>22125</v>
      </c>
    </row>
    <row r="1097" spans="1:10" x14ac:dyDescent="0.25">
      <c r="A1097" t="str">
        <f t="shared" si="17"/>
        <v>LACaldwell</v>
      </c>
      <c r="B1097" t="s">
        <v>1160</v>
      </c>
      <c r="C1097" t="s">
        <v>80</v>
      </c>
      <c r="D1097" t="s">
        <v>421</v>
      </c>
      <c r="E1097" t="s">
        <v>1126</v>
      </c>
      <c r="F1097" t="s">
        <v>1162</v>
      </c>
      <c r="G1097">
        <v>529.42499999999905</v>
      </c>
      <c r="H1097">
        <v>32.092300000000002</v>
      </c>
      <c r="I1097">
        <v>-92.116579494700005</v>
      </c>
      <c r="J1097">
        <v>22021</v>
      </c>
    </row>
    <row r="1098" spans="1:10" x14ac:dyDescent="0.25">
      <c r="A1098" t="str">
        <f t="shared" si="17"/>
        <v>LAPlaquemines</v>
      </c>
      <c r="B1098" t="s">
        <v>1160</v>
      </c>
      <c r="C1098" t="s">
        <v>80</v>
      </c>
      <c r="D1098" t="s">
        <v>343</v>
      </c>
      <c r="E1098" t="s">
        <v>222</v>
      </c>
      <c r="F1098" t="s">
        <v>1162</v>
      </c>
      <c r="G1098">
        <v>779.91099999999904</v>
      </c>
      <c r="H1098">
        <v>29.426500000000001</v>
      </c>
      <c r="I1098">
        <v>-89.600880061699996</v>
      </c>
      <c r="J1098">
        <v>22075</v>
      </c>
    </row>
    <row r="1099" spans="1:10" x14ac:dyDescent="0.25">
      <c r="A1099" t="str">
        <f t="shared" si="17"/>
        <v>LAWebster</v>
      </c>
      <c r="B1099" t="s">
        <v>1160</v>
      </c>
      <c r="C1099" t="s">
        <v>80</v>
      </c>
      <c r="D1099" t="s">
        <v>408</v>
      </c>
      <c r="E1099" t="s">
        <v>859</v>
      </c>
      <c r="F1099" t="s">
        <v>1162</v>
      </c>
      <c r="G1099">
        <v>593.02999999999895</v>
      </c>
      <c r="H1099">
        <v>32.713500000000003</v>
      </c>
      <c r="I1099">
        <v>-93.334977817400002</v>
      </c>
      <c r="J1099">
        <v>22119</v>
      </c>
    </row>
    <row r="1100" spans="1:10" x14ac:dyDescent="0.25">
      <c r="A1100" t="str">
        <f t="shared" si="17"/>
        <v>LAAcadia</v>
      </c>
      <c r="B1100" t="s">
        <v>1160</v>
      </c>
      <c r="C1100" t="s">
        <v>80</v>
      </c>
      <c r="D1100" t="s">
        <v>349</v>
      </c>
      <c r="E1100" t="s">
        <v>1172</v>
      </c>
      <c r="F1100" t="s">
        <v>1162</v>
      </c>
      <c r="G1100">
        <v>655.11900000000003</v>
      </c>
      <c r="H1100">
        <v>30.290500000000002</v>
      </c>
      <c r="I1100">
        <v>-92.411981168400004</v>
      </c>
      <c r="J1100">
        <v>22001</v>
      </c>
    </row>
    <row r="1101" spans="1:10" x14ac:dyDescent="0.25">
      <c r="A1101" t="str">
        <f t="shared" si="17"/>
        <v>LAAllen</v>
      </c>
      <c r="B1101" t="s">
        <v>1160</v>
      </c>
      <c r="C1101" t="s">
        <v>80</v>
      </c>
      <c r="D1101" t="s">
        <v>351</v>
      </c>
      <c r="E1101" t="s">
        <v>965</v>
      </c>
      <c r="F1101" t="s">
        <v>1162</v>
      </c>
      <c r="G1101">
        <v>761.84699999999896</v>
      </c>
      <c r="H1101">
        <v>30.652899999999999</v>
      </c>
      <c r="I1101">
        <v>-92.827856766699995</v>
      </c>
      <c r="J1101">
        <v>22003</v>
      </c>
    </row>
    <row r="1102" spans="1:10" x14ac:dyDescent="0.25">
      <c r="A1102" t="str">
        <f t="shared" si="17"/>
        <v>LAAscension</v>
      </c>
      <c r="B1102" t="s">
        <v>1160</v>
      </c>
      <c r="C1102" t="s">
        <v>80</v>
      </c>
      <c r="D1102" t="s">
        <v>352</v>
      </c>
      <c r="E1102" t="s">
        <v>1173</v>
      </c>
      <c r="F1102" t="s">
        <v>1162</v>
      </c>
      <c r="G1102">
        <v>289.98099999999903</v>
      </c>
      <c r="H1102">
        <v>30.203499999999998</v>
      </c>
      <c r="I1102">
        <v>-90.911329984700004</v>
      </c>
      <c r="J1102">
        <v>22005</v>
      </c>
    </row>
    <row r="1103" spans="1:10" x14ac:dyDescent="0.25">
      <c r="A1103" t="str">
        <f t="shared" si="17"/>
        <v>LAAssumption</v>
      </c>
      <c r="B1103" t="s">
        <v>1160</v>
      </c>
      <c r="C1103" t="s">
        <v>80</v>
      </c>
      <c r="D1103" t="s">
        <v>354</v>
      </c>
      <c r="E1103" t="s">
        <v>1174</v>
      </c>
      <c r="F1103" t="s">
        <v>1162</v>
      </c>
      <c r="G1103">
        <v>338.65800000000002</v>
      </c>
      <c r="H1103">
        <v>29.9008</v>
      </c>
      <c r="I1103">
        <v>-91.062591041900006</v>
      </c>
      <c r="J1103">
        <v>22007</v>
      </c>
    </row>
    <row r="1104" spans="1:10" x14ac:dyDescent="0.25">
      <c r="A1104" t="str">
        <f t="shared" si="17"/>
        <v>LAAvoyelles</v>
      </c>
      <c r="B1104" t="s">
        <v>1160</v>
      </c>
      <c r="C1104" t="s">
        <v>80</v>
      </c>
      <c r="D1104" t="s">
        <v>356</v>
      </c>
      <c r="E1104" t="s">
        <v>1175</v>
      </c>
      <c r="F1104" t="s">
        <v>1162</v>
      </c>
      <c r="G1104">
        <v>832.43399999999895</v>
      </c>
      <c r="H1104">
        <v>31.0762</v>
      </c>
      <c r="I1104">
        <v>-92.0013882752</v>
      </c>
      <c r="J1104">
        <v>22009</v>
      </c>
    </row>
    <row r="1105" spans="1:10" x14ac:dyDescent="0.25">
      <c r="A1105" t="str">
        <f t="shared" si="17"/>
        <v>LABienville</v>
      </c>
      <c r="B1105" t="s">
        <v>1160</v>
      </c>
      <c r="C1105" t="s">
        <v>80</v>
      </c>
      <c r="D1105" t="s">
        <v>415</v>
      </c>
      <c r="E1105" t="s">
        <v>1176</v>
      </c>
      <c r="F1105" t="s">
        <v>1162</v>
      </c>
      <c r="G1105">
        <v>811.26800000000003</v>
      </c>
      <c r="H1105">
        <v>32.347200000000001</v>
      </c>
      <c r="I1105">
        <v>-93.055970768099996</v>
      </c>
      <c r="J1105">
        <v>22013</v>
      </c>
    </row>
    <row r="1106" spans="1:10" x14ac:dyDescent="0.25">
      <c r="A1106" t="str">
        <f t="shared" si="17"/>
        <v>LABossier</v>
      </c>
      <c r="B1106" t="s">
        <v>1160</v>
      </c>
      <c r="C1106" t="s">
        <v>80</v>
      </c>
      <c r="D1106" t="s">
        <v>417</v>
      </c>
      <c r="E1106" t="s">
        <v>1177</v>
      </c>
      <c r="F1106" t="s">
        <v>1162</v>
      </c>
      <c r="G1106">
        <v>840.05700000000002</v>
      </c>
      <c r="H1106">
        <v>32.679000000000002</v>
      </c>
      <c r="I1106">
        <v>-93.605016201400005</v>
      </c>
      <c r="J1106">
        <v>22015</v>
      </c>
    </row>
    <row r="1107" spans="1:10" x14ac:dyDescent="0.25">
      <c r="A1107" t="str">
        <f t="shared" si="17"/>
        <v>LACaddo</v>
      </c>
      <c r="B1107" t="s">
        <v>1160</v>
      </c>
      <c r="C1107" t="s">
        <v>80</v>
      </c>
      <c r="D1107" t="s">
        <v>418</v>
      </c>
      <c r="E1107" t="s">
        <v>1178</v>
      </c>
      <c r="F1107" t="s">
        <v>1162</v>
      </c>
      <c r="G1107">
        <v>878.53899999999896</v>
      </c>
      <c r="H1107">
        <v>32.580100000000002</v>
      </c>
      <c r="I1107">
        <v>-93.882296323800006</v>
      </c>
      <c r="J1107">
        <v>22017</v>
      </c>
    </row>
    <row r="1108" spans="1:10" x14ac:dyDescent="0.25">
      <c r="A1108" t="str">
        <f t="shared" si="17"/>
        <v>LACatahoula</v>
      </c>
      <c r="B1108" t="s">
        <v>1160</v>
      </c>
      <c r="C1108" t="s">
        <v>80</v>
      </c>
      <c r="D1108" t="s">
        <v>362</v>
      </c>
      <c r="E1108" t="s">
        <v>1179</v>
      </c>
      <c r="F1108" t="s">
        <v>1162</v>
      </c>
      <c r="G1108">
        <v>708.02999999999895</v>
      </c>
      <c r="H1108">
        <v>31.6661</v>
      </c>
      <c r="I1108">
        <v>-91.847114852499999</v>
      </c>
      <c r="J1108">
        <v>22025</v>
      </c>
    </row>
    <row r="1109" spans="1:10" x14ac:dyDescent="0.25">
      <c r="A1109" t="str">
        <f t="shared" si="17"/>
        <v>LAConcordia</v>
      </c>
      <c r="B1109" t="s">
        <v>1160</v>
      </c>
      <c r="C1109" t="s">
        <v>80</v>
      </c>
      <c r="D1109" t="s">
        <v>321</v>
      </c>
      <c r="E1109" t="s">
        <v>1180</v>
      </c>
      <c r="F1109" t="s">
        <v>1162</v>
      </c>
      <c r="G1109">
        <v>696.91999999999905</v>
      </c>
      <c r="H1109">
        <v>31.445900000000002</v>
      </c>
      <c r="I1109">
        <v>-91.640068345000003</v>
      </c>
      <c r="J1109">
        <v>22029</v>
      </c>
    </row>
    <row r="1110" spans="1:10" x14ac:dyDescent="0.25">
      <c r="A1110" t="str">
        <f t="shared" si="17"/>
        <v>LADe Soto</v>
      </c>
      <c r="B1110" t="s">
        <v>1160</v>
      </c>
      <c r="C1110" t="s">
        <v>80</v>
      </c>
      <c r="D1110" t="s">
        <v>323</v>
      </c>
      <c r="E1110" t="s">
        <v>1181</v>
      </c>
      <c r="F1110" t="s">
        <v>1162</v>
      </c>
      <c r="G1110">
        <v>875.57899999999904</v>
      </c>
      <c r="H1110">
        <v>32.055100000000003</v>
      </c>
      <c r="I1110">
        <v>-93.737592234399997</v>
      </c>
      <c r="J1110">
        <v>22031</v>
      </c>
    </row>
    <row r="1111" spans="1:10" x14ac:dyDescent="0.25">
      <c r="A1111" t="str">
        <f t="shared" si="17"/>
        <v>LAEast Baton Rouge</v>
      </c>
      <c r="B1111" t="s">
        <v>1160</v>
      </c>
      <c r="C1111" t="s">
        <v>80</v>
      </c>
      <c r="D1111" t="s">
        <v>366</v>
      </c>
      <c r="E1111" t="s">
        <v>1182</v>
      </c>
      <c r="F1111" t="s">
        <v>1162</v>
      </c>
      <c r="G1111">
        <v>455.37400000000002</v>
      </c>
      <c r="H1111">
        <v>30.5383</v>
      </c>
      <c r="I1111">
        <v>-91.095603350800005</v>
      </c>
      <c r="J1111">
        <v>22033</v>
      </c>
    </row>
    <row r="1112" spans="1:10" x14ac:dyDescent="0.25">
      <c r="A1112" t="str">
        <f t="shared" si="17"/>
        <v>LAEast Carroll</v>
      </c>
      <c r="B1112" t="s">
        <v>1160</v>
      </c>
      <c r="C1112" t="s">
        <v>80</v>
      </c>
      <c r="D1112" t="s">
        <v>368</v>
      </c>
      <c r="E1112" t="s">
        <v>1183</v>
      </c>
      <c r="F1112" t="s">
        <v>1162</v>
      </c>
      <c r="G1112">
        <v>420.70400000000001</v>
      </c>
      <c r="H1112">
        <v>32.732599999999998</v>
      </c>
      <c r="I1112">
        <v>-91.235054567500001</v>
      </c>
      <c r="J1112">
        <v>22035</v>
      </c>
    </row>
    <row r="1113" spans="1:10" x14ac:dyDescent="0.25">
      <c r="A1113" t="str">
        <f t="shared" si="17"/>
        <v>LAEast Feliciana</v>
      </c>
      <c r="B1113" t="s">
        <v>1160</v>
      </c>
      <c r="C1113" t="s">
        <v>80</v>
      </c>
      <c r="D1113" t="s">
        <v>325</v>
      </c>
      <c r="E1113" t="s">
        <v>1184</v>
      </c>
      <c r="F1113" t="s">
        <v>1162</v>
      </c>
      <c r="G1113">
        <v>453.41</v>
      </c>
      <c r="H1113">
        <v>30.845099999999999</v>
      </c>
      <c r="I1113">
        <v>-91.045534551200006</v>
      </c>
      <c r="J1113">
        <v>22037</v>
      </c>
    </row>
    <row r="1114" spans="1:10" x14ac:dyDescent="0.25">
      <c r="A1114" t="str">
        <f t="shared" si="17"/>
        <v>LAEvangeline</v>
      </c>
      <c r="B1114" t="s">
        <v>1160</v>
      </c>
      <c r="C1114" t="s">
        <v>80</v>
      </c>
      <c r="D1114" t="s">
        <v>327</v>
      </c>
      <c r="E1114" t="s">
        <v>1185</v>
      </c>
      <c r="F1114" t="s">
        <v>1162</v>
      </c>
      <c r="G1114">
        <v>662.37800000000004</v>
      </c>
      <c r="H1114">
        <v>30.728899999999999</v>
      </c>
      <c r="I1114">
        <v>-92.4058777308</v>
      </c>
      <c r="J1114">
        <v>22039</v>
      </c>
    </row>
    <row r="1115" spans="1:10" x14ac:dyDescent="0.25">
      <c r="A1115" t="str">
        <f t="shared" si="17"/>
        <v>LAFranklin</v>
      </c>
      <c r="B1115" t="s">
        <v>1160</v>
      </c>
      <c r="C1115" t="s">
        <v>80</v>
      </c>
      <c r="D1115" t="s">
        <v>329</v>
      </c>
      <c r="E1115" t="s">
        <v>379</v>
      </c>
      <c r="F1115" t="s">
        <v>1162</v>
      </c>
      <c r="G1115">
        <v>624.58500000000004</v>
      </c>
      <c r="H1115">
        <v>32.133200000000002</v>
      </c>
      <c r="I1115">
        <v>-91.673774827599999</v>
      </c>
      <c r="J1115">
        <v>22041</v>
      </c>
    </row>
    <row r="1116" spans="1:10" x14ac:dyDescent="0.25">
      <c r="A1116" t="str">
        <f t="shared" si="17"/>
        <v>LAIberia</v>
      </c>
      <c r="B1116" t="s">
        <v>1160</v>
      </c>
      <c r="C1116" t="s">
        <v>80</v>
      </c>
      <c r="D1116" t="s">
        <v>331</v>
      </c>
      <c r="E1116" t="s">
        <v>225</v>
      </c>
      <c r="F1116" t="s">
        <v>1162</v>
      </c>
      <c r="G1116">
        <v>574.11099999999897</v>
      </c>
      <c r="H1116">
        <v>29.893599999999999</v>
      </c>
      <c r="I1116">
        <v>-91.731725564800001</v>
      </c>
      <c r="J1116">
        <v>22045</v>
      </c>
    </row>
    <row r="1117" spans="1:10" x14ac:dyDescent="0.25">
      <c r="A1117" t="str">
        <f t="shared" si="17"/>
        <v>LAJefferson</v>
      </c>
      <c r="B1117" t="s">
        <v>1160</v>
      </c>
      <c r="C1117" t="s">
        <v>80</v>
      </c>
      <c r="D1117" t="s">
        <v>374</v>
      </c>
      <c r="E1117" t="s">
        <v>210</v>
      </c>
      <c r="F1117" t="s">
        <v>1162</v>
      </c>
      <c r="G1117">
        <v>295.63200000000001</v>
      </c>
      <c r="H1117">
        <v>29.8231</v>
      </c>
      <c r="I1117">
        <v>-90.137059108800003</v>
      </c>
      <c r="J1117">
        <v>22051</v>
      </c>
    </row>
    <row r="1118" spans="1:10" x14ac:dyDescent="0.25">
      <c r="A1118" t="str">
        <f t="shared" si="17"/>
        <v>LAJefferson Davis</v>
      </c>
      <c r="B1118" t="s">
        <v>1160</v>
      </c>
      <c r="C1118" t="s">
        <v>80</v>
      </c>
      <c r="D1118" t="s">
        <v>335</v>
      </c>
      <c r="E1118" t="s">
        <v>1186</v>
      </c>
      <c r="F1118" t="s">
        <v>1162</v>
      </c>
      <c r="G1118">
        <v>651.32799999999895</v>
      </c>
      <c r="H1118">
        <v>30.267700000000001</v>
      </c>
      <c r="I1118">
        <v>-92.814127039499994</v>
      </c>
      <c r="J1118">
        <v>22053</v>
      </c>
    </row>
    <row r="1119" spans="1:10" x14ac:dyDescent="0.25">
      <c r="A1119" t="str">
        <f t="shared" si="17"/>
        <v>LALafayette</v>
      </c>
      <c r="B1119" t="s">
        <v>1160</v>
      </c>
      <c r="C1119" t="s">
        <v>80</v>
      </c>
      <c r="D1119" t="s">
        <v>376</v>
      </c>
      <c r="E1119" t="s">
        <v>482</v>
      </c>
      <c r="F1119" t="s">
        <v>1162</v>
      </c>
      <c r="G1119">
        <v>268.72000000000003</v>
      </c>
      <c r="H1119">
        <v>30.206700000000001</v>
      </c>
      <c r="I1119">
        <v>-92.063870189100001</v>
      </c>
      <c r="J1119">
        <v>22055</v>
      </c>
    </row>
    <row r="1120" spans="1:10" x14ac:dyDescent="0.25">
      <c r="A1120" t="str">
        <f t="shared" si="17"/>
        <v>LALafourche</v>
      </c>
      <c r="B1120" t="s">
        <v>1160</v>
      </c>
      <c r="C1120" t="s">
        <v>80</v>
      </c>
      <c r="D1120" t="s">
        <v>337</v>
      </c>
      <c r="E1120" t="s">
        <v>1187</v>
      </c>
      <c r="F1120" t="s">
        <v>1162</v>
      </c>
      <c r="G1120">
        <v>1068.2139999999999</v>
      </c>
      <c r="H1120">
        <v>29.557500000000001</v>
      </c>
      <c r="I1120">
        <v>-90.421335472799996</v>
      </c>
      <c r="J1120">
        <v>22057</v>
      </c>
    </row>
    <row r="1121" spans="1:10" x14ac:dyDescent="0.25">
      <c r="A1121" t="str">
        <f t="shared" si="17"/>
        <v>LALivingston</v>
      </c>
      <c r="B1121" t="s">
        <v>1160</v>
      </c>
      <c r="C1121" t="s">
        <v>80</v>
      </c>
      <c r="D1121" t="s">
        <v>380</v>
      </c>
      <c r="E1121" t="s">
        <v>917</v>
      </c>
      <c r="F1121" t="s">
        <v>1162</v>
      </c>
      <c r="G1121">
        <v>648.16899999999896</v>
      </c>
      <c r="H1121">
        <v>30.437799999999999</v>
      </c>
      <c r="I1121">
        <v>-90.723541778200001</v>
      </c>
      <c r="J1121">
        <v>22063</v>
      </c>
    </row>
    <row r="1122" spans="1:10" x14ac:dyDescent="0.25">
      <c r="A1122" t="str">
        <f t="shared" si="17"/>
        <v>LAMadison</v>
      </c>
      <c r="B1122" t="s">
        <v>1160</v>
      </c>
      <c r="C1122" t="s">
        <v>80</v>
      </c>
      <c r="D1122" t="s">
        <v>382</v>
      </c>
      <c r="E1122" t="s">
        <v>391</v>
      </c>
      <c r="F1122" t="s">
        <v>1162</v>
      </c>
      <c r="G1122">
        <v>624.43700000000001</v>
      </c>
      <c r="H1122">
        <v>32.364800000000002</v>
      </c>
      <c r="I1122">
        <v>-91.243402863399993</v>
      </c>
      <c r="J1122">
        <v>22065</v>
      </c>
    </row>
    <row r="1123" spans="1:10" x14ac:dyDescent="0.25">
      <c r="A1123" t="str">
        <f t="shared" si="17"/>
        <v>LAMorehouse</v>
      </c>
      <c r="B1123" t="s">
        <v>1160</v>
      </c>
      <c r="C1123" t="s">
        <v>80</v>
      </c>
      <c r="D1123" t="s">
        <v>341</v>
      </c>
      <c r="E1123" t="s">
        <v>1188</v>
      </c>
      <c r="F1123" t="s">
        <v>1162</v>
      </c>
      <c r="G1123">
        <v>794.93399999999895</v>
      </c>
      <c r="H1123">
        <v>32.8202</v>
      </c>
      <c r="I1123">
        <v>-91.801790284999996</v>
      </c>
      <c r="J1123">
        <v>22067</v>
      </c>
    </row>
    <row r="1124" spans="1:10" x14ac:dyDescent="0.25">
      <c r="A1124" t="str">
        <f t="shared" si="17"/>
        <v>LAOrleans</v>
      </c>
      <c r="B1124" t="s">
        <v>1160</v>
      </c>
      <c r="C1124" t="s">
        <v>80</v>
      </c>
      <c r="D1124" t="s">
        <v>384</v>
      </c>
      <c r="E1124" t="s">
        <v>218</v>
      </c>
      <c r="F1124" t="s">
        <v>1162</v>
      </c>
      <c r="G1124">
        <v>169.423</v>
      </c>
      <c r="H1124">
        <v>30.0688</v>
      </c>
      <c r="I1124">
        <v>-89.930878944300005</v>
      </c>
      <c r="J1124">
        <v>22071</v>
      </c>
    </row>
    <row r="1125" spans="1:10" x14ac:dyDescent="0.25">
      <c r="A1125" t="str">
        <f t="shared" si="17"/>
        <v>LAPointe Coupee</v>
      </c>
      <c r="B1125" t="s">
        <v>1160</v>
      </c>
      <c r="C1125" t="s">
        <v>80</v>
      </c>
      <c r="D1125" t="s">
        <v>345</v>
      </c>
      <c r="E1125" t="s">
        <v>1189</v>
      </c>
      <c r="F1125" t="s">
        <v>1162</v>
      </c>
      <c r="G1125">
        <v>557.346</v>
      </c>
      <c r="H1125">
        <v>30.709399999999999</v>
      </c>
      <c r="I1125">
        <v>-91.600782054600003</v>
      </c>
      <c r="J1125">
        <v>22077</v>
      </c>
    </row>
    <row r="1126" spans="1:10" x14ac:dyDescent="0.25">
      <c r="A1126" t="str">
        <f t="shared" si="17"/>
        <v>LARed River</v>
      </c>
      <c r="B1126" t="s">
        <v>1160</v>
      </c>
      <c r="C1126" t="s">
        <v>80</v>
      </c>
      <c r="D1126" t="s">
        <v>435</v>
      </c>
      <c r="E1126" t="s">
        <v>1190</v>
      </c>
      <c r="F1126" t="s">
        <v>1162</v>
      </c>
      <c r="G1126">
        <v>389.08999999999901</v>
      </c>
      <c r="H1126">
        <v>32.0931</v>
      </c>
      <c r="I1126">
        <v>-93.339858751600005</v>
      </c>
      <c r="J1126">
        <v>22081</v>
      </c>
    </row>
    <row r="1127" spans="1:10" x14ac:dyDescent="0.25">
      <c r="A1127" t="str">
        <f t="shared" si="17"/>
        <v>LASabine</v>
      </c>
      <c r="B1127" t="s">
        <v>1160</v>
      </c>
      <c r="C1127" t="s">
        <v>80</v>
      </c>
      <c r="D1127" t="s">
        <v>386</v>
      </c>
      <c r="E1127" t="s">
        <v>1191</v>
      </c>
      <c r="F1127" t="s">
        <v>1162</v>
      </c>
      <c r="G1127">
        <v>866.65899999999897</v>
      </c>
      <c r="H1127">
        <v>31.563300000000002</v>
      </c>
      <c r="I1127">
        <v>-93.5552945755</v>
      </c>
      <c r="J1127">
        <v>22085</v>
      </c>
    </row>
    <row r="1128" spans="1:10" x14ac:dyDescent="0.25">
      <c r="A1128" t="str">
        <f t="shared" si="17"/>
        <v>LASt. Helena</v>
      </c>
      <c r="B1128" t="s">
        <v>1160</v>
      </c>
      <c r="C1128" t="s">
        <v>80</v>
      </c>
      <c r="D1128" t="s">
        <v>392</v>
      </c>
      <c r="E1128" t="s">
        <v>1192</v>
      </c>
      <c r="F1128" t="s">
        <v>1162</v>
      </c>
      <c r="G1128">
        <v>408.40300000000002</v>
      </c>
      <c r="H1128">
        <v>30.821999999999999</v>
      </c>
      <c r="I1128">
        <v>-90.710341970200005</v>
      </c>
      <c r="J1128">
        <v>22091</v>
      </c>
    </row>
    <row r="1129" spans="1:10" x14ac:dyDescent="0.25">
      <c r="A1129" t="str">
        <f t="shared" si="17"/>
        <v>LASt. Landry</v>
      </c>
      <c r="B1129" t="s">
        <v>1160</v>
      </c>
      <c r="C1129" t="s">
        <v>80</v>
      </c>
      <c r="D1129" t="s">
        <v>396</v>
      </c>
      <c r="E1129" t="s">
        <v>1193</v>
      </c>
      <c r="F1129" t="s">
        <v>1162</v>
      </c>
      <c r="G1129">
        <v>923.87900000000002</v>
      </c>
      <c r="H1129">
        <v>30.598800000000001</v>
      </c>
      <c r="I1129">
        <v>-92.005854866199996</v>
      </c>
      <c r="J1129">
        <v>22097</v>
      </c>
    </row>
    <row r="1130" spans="1:10" x14ac:dyDescent="0.25">
      <c r="A1130" t="str">
        <f t="shared" si="17"/>
        <v>LASt. Martin</v>
      </c>
      <c r="B1130" t="s">
        <v>1160</v>
      </c>
      <c r="C1130" t="s">
        <v>80</v>
      </c>
      <c r="D1130" t="s">
        <v>397</v>
      </c>
      <c r="E1130" t="s">
        <v>1194</v>
      </c>
      <c r="F1130" t="s">
        <v>1162</v>
      </c>
      <c r="G1130">
        <v>737.64800000000002</v>
      </c>
      <c r="H1130">
        <v>30.129100000000001</v>
      </c>
      <c r="I1130">
        <v>-91.608288315899998</v>
      </c>
      <c r="J1130">
        <v>22099</v>
      </c>
    </row>
    <row r="1131" spans="1:10" x14ac:dyDescent="0.25">
      <c r="A1131" t="str">
        <f t="shared" si="17"/>
        <v>LASt. Tammany</v>
      </c>
      <c r="B1131" t="s">
        <v>1160</v>
      </c>
      <c r="C1131" t="s">
        <v>80</v>
      </c>
      <c r="D1131" t="s">
        <v>439</v>
      </c>
      <c r="E1131" t="s">
        <v>220</v>
      </c>
      <c r="F1131" t="s">
        <v>1162</v>
      </c>
      <c r="G1131">
        <v>845.55100000000004</v>
      </c>
      <c r="H1131">
        <v>30.406700000000001</v>
      </c>
      <c r="I1131">
        <v>-89.963614122300001</v>
      </c>
      <c r="J1131">
        <v>22103</v>
      </c>
    </row>
    <row r="1132" spans="1:10" x14ac:dyDescent="0.25">
      <c r="A1132" t="str">
        <f t="shared" si="17"/>
        <v>LATangipahoa</v>
      </c>
      <c r="B1132" t="s">
        <v>1160</v>
      </c>
      <c r="C1132" t="s">
        <v>80</v>
      </c>
      <c r="D1132" t="s">
        <v>441</v>
      </c>
      <c r="E1132" t="s">
        <v>1195</v>
      </c>
      <c r="F1132" t="s">
        <v>1162</v>
      </c>
      <c r="G1132">
        <v>791.27499999999895</v>
      </c>
      <c r="H1132">
        <v>30.634599999999999</v>
      </c>
      <c r="I1132">
        <v>-90.408112146600004</v>
      </c>
      <c r="J1132">
        <v>22105</v>
      </c>
    </row>
    <row r="1133" spans="1:10" x14ac:dyDescent="0.25">
      <c r="A1133" t="str">
        <f t="shared" si="17"/>
        <v>LATensas</v>
      </c>
      <c r="B1133" t="s">
        <v>1160</v>
      </c>
      <c r="C1133" t="s">
        <v>80</v>
      </c>
      <c r="D1133" t="s">
        <v>398</v>
      </c>
      <c r="E1133" t="s">
        <v>1196</v>
      </c>
      <c r="F1133" t="s">
        <v>1162</v>
      </c>
      <c r="G1133">
        <v>602.78399999999897</v>
      </c>
      <c r="H1133">
        <v>32.0017</v>
      </c>
      <c r="I1133">
        <v>-91.340088204300002</v>
      </c>
      <c r="J1133">
        <v>22107</v>
      </c>
    </row>
    <row r="1134" spans="1:10" x14ac:dyDescent="0.25">
      <c r="A1134" t="str">
        <f t="shared" si="17"/>
        <v>LATerrebonne</v>
      </c>
      <c r="B1134" t="s">
        <v>1160</v>
      </c>
      <c r="C1134" t="s">
        <v>80</v>
      </c>
      <c r="D1134" t="s">
        <v>400</v>
      </c>
      <c r="E1134" t="s">
        <v>223</v>
      </c>
      <c r="F1134" t="s">
        <v>1162</v>
      </c>
      <c r="G1134">
        <v>1231.8150000000001</v>
      </c>
      <c r="H1134">
        <v>29.402799999999999</v>
      </c>
      <c r="I1134">
        <v>-90.853020983600004</v>
      </c>
      <c r="J1134">
        <v>22109</v>
      </c>
    </row>
    <row r="1135" spans="1:10" x14ac:dyDescent="0.25">
      <c r="A1135" t="str">
        <f t="shared" si="17"/>
        <v>LAUnion</v>
      </c>
      <c r="B1135" t="s">
        <v>1160</v>
      </c>
      <c r="C1135" t="s">
        <v>80</v>
      </c>
      <c r="D1135" t="s">
        <v>443</v>
      </c>
      <c r="E1135" t="s">
        <v>494</v>
      </c>
      <c r="F1135" t="s">
        <v>1162</v>
      </c>
      <c r="G1135">
        <v>876.98800000000006</v>
      </c>
      <c r="H1135">
        <v>32.831800000000001</v>
      </c>
      <c r="I1135">
        <v>-92.374792337599999</v>
      </c>
      <c r="J1135">
        <v>22111</v>
      </c>
    </row>
    <row r="1136" spans="1:10" x14ac:dyDescent="0.25">
      <c r="A1136" t="str">
        <f t="shared" si="17"/>
        <v>LAVermilion</v>
      </c>
      <c r="B1136" t="s">
        <v>1160</v>
      </c>
      <c r="C1136" t="s">
        <v>80</v>
      </c>
      <c r="D1136" t="s">
        <v>402</v>
      </c>
      <c r="E1136" t="s">
        <v>943</v>
      </c>
      <c r="F1136" t="s">
        <v>1162</v>
      </c>
      <c r="G1136">
        <v>1173.1990000000001</v>
      </c>
      <c r="H1136">
        <v>29.845099999999999</v>
      </c>
      <c r="I1136">
        <v>-92.322937398400001</v>
      </c>
      <c r="J1136">
        <v>22113</v>
      </c>
    </row>
    <row r="1137" spans="1:10" x14ac:dyDescent="0.25">
      <c r="A1137" t="str">
        <f t="shared" si="17"/>
        <v>LAWashington</v>
      </c>
      <c r="B1137" t="s">
        <v>1160</v>
      </c>
      <c r="C1137" t="s">
        <v>80</v>
      </c>
      <c r="D1137" t="s">
        <v>406</v>
      </c>
      <c r="E1137" t="s">
        <v>226</v>
      </c>
      <c r="F1137" t="s">
        <v>1162</v>
      </c>
      <c r="G1137">
        <v>669.52499999999895</v>
      </c>
      <c r="H1137">
        <v>30.853300000000001</v>
      </c>
      <c r="I1137">
        <v>-90.040356248400002</v>
      </c>
      <c r="J1137">
        <v>22117</v>
      </c>
    </row>
    <row r="1138" spans="1:10" x14ac:dyDescent="0.25">
      <c r="A1138" t="str">
        <f t="shared" si="17"/>
        <v>LAWest Carroll</v>
      </c>
      <c r="B1138" t="s">
        <v>1160</v>
      </c>
      <c r="C1138" t="s">
        <v>80</v>
      </c>
      <c r="D1138" t="s">
        <v>423</v>
      </c>
      <c r="E1138" t="s">
        <v>1197</v>
      </c>
      <c r="F1138" t="s">
        <v>1162</v>
      </c>
      <c r="G1138">
        <v>359.64600000000002</v>
      </c>
      <c r="H1138">
        <v>32.788499999999999</v>
      </c>
      <c r="I1138">
        <v>-91.456784686199995</v>
      </c>
      <c r="J1138">
        <v>22123</v>
      </c>
    </row>
    <row r="1139" spans="1:10" x14ac:dyDescent="0.25">
      <c r="A1139" t="str">
        <f t="shared" si="17"/>
        <v>LAWinn</v>
      </c>
      <c r="B1139" t="s">
        <v>1160</v>
      </c>
      <c r="C1139" t="s">
        <v>80</v>
      </c>
      <c r="D1139" t="s">
        <v>427</v>
      </c>
      <c r="E1139" t="s">
        <v>1198</v>
      </c>
      <c r="F1139" t="s">
        <v>1162</v>
      </c>
      <c r="G1139">
        <v>950.08600000000001</v>
      </c>
      <c r="H1139">
        <v>31.944199999999999</v>
      </c>
      <c r="I1139">
        <v>-92.636723746000001</v>
      </c>
      <c r="J1139">
        <v>22127</v>
      </c>
    </row>
    <row r="1140" spans="1:10" x14ac:dyDescent="0.25">
      <c r="A1140" t="str">
        <f t="shared" si="17"/>
        <v>LABeauregard</v>
      </c>
      <c r="B1140" t="s">
        <v>1160</v>
      </c>
      <c r="C1140" t="s">
        <v>80</v>
      </c>
      <c r="D1140" t="s">
        <v>358</v>
      </c>
      <c r="E1140" t="s">
        <v>1199</v>
      </c>
      <c r="F1140" t="s">
        <v>1162</v>
      </c>
      <c r="G1140">
        <v>1157.3420000000001</v>
      </c>
      <c r="H1140">
        <v>30.648399999999999</v>
      </c>
      <c r="I1140">
        <v>-93.343328106300007</v>
      </c>
      <c r="J1140">
        <v>22011</v>
      </c>
    </row>
    <row r="1141" spans="1:10" x14ac:dyDescent="0.25">
      <c r="A1141" t="str">
        <f t="shared" si="17"/>
        <v>LACalcasieu</v>
      </c>
      <c r="B1141" t="s">
        <v>1160</v>
      </c>
      <c r="C1141" t="s">
        <v>80</v>
      </c>
      <c r="D1141" t="s">
        <v>419</v>
      </c>
      <c r="E1141" t="s">
        <v>1200</v>
      </c>
      <c r="F1141" t="s">
        <v>1162</v>
      </c>
      <c r="G1141">
        <v>1063.6590000000001</v>
      </c>
      <c r="H1141">
        <v>30.229299999999999</v>
      </c>
      <c r="I1141">
        <v>-93.358009845400005</v>
      </c>
      <c r="J1141">
        <v>22019</v>
      </c>
    </row>
    <row r="1142" spans="1:10" x14ac:dyDescent="0.25">
      <c r="A1142" t="str">
        <f t="shared" si="17"/>
        <v>LACameron</v>
      </c>
      <c r="B1142" t="s">
        <v>1160</v>
      </c>
      <c r="C1142" t="s">
        <v>80</v>
      </c>
      <c r="D1142" t="s">
        <v>360</v>
      </c>
      <c r="E1142" t="s">
        <v>224</v>
      </c>
      <c r="F1142" t="s">
        <v>1162</v>
      </c>
      <c r="G1142">
        <v>1284.8869999999999</v>
      </c>
      <c r="H1142">
        <v>29.873799999999999</v>
      </c>
      <c r="I1142">
        <v>-93.191264462800007</v>
      </c>
      <c r="J1142">
        <v>22023</v>
      </c>
    </row>
    <row r="1143" spans="1:10" x14ac:dyDescent="0.25">
      <c r="A1143" t="str">
        <f t="shared" si="17"/>
        <v>LAClaiborne</v>
      </c>
      <c r="B1143" t="s">
        <v>1160</v>
      </c>
      <c r="C1143" t="s">
        <v>80</v>
      </c>
      <c r="D1143" t="s">
        <v>364</v>
      </c>
      <c r="E1143" t="s">
        <v>1201</v>
      </c>
      <c r="F1143" t="s">
        <v>1162</v>
      </c>
      <c r="G1143">
        <v>754.87800000000004</v>
      </c>
      <c r="H1143">
        <v>32.822699999999998</v>
      </c>
      <c r="I1143">
        <v>-92.995753755600006</v>
      </c>
      <c r="J1143">
        <v>22027</v>
      </c>
    </row>
    <row r="1144" spans="1:10" x14ac:dyDescent="0.25">
      <c r="A1144" t="str">
        <f t="shared" si="17"/>
        <v>LAGrant</v>
      </c>
      <c r="B1144" t="s">
        <v>1160</v>
      </c>
      <c r="C1144" t="s">
        <v>80</v>
      </c>
      <c r="D1144" t="s">
        <v>370</v>
      </c>
      <c r="E1144" t="s">
        <v>465</v>
      </c>
      <c r="F1144" t="s">
        <v>1162</v>
      </c>
      <c r="G1144">
        <v>643.02599999999904</v>
      </c>
      <c r="H1144">
        <v>31.599699999999999</v>
      </c>
      <c r="I1144">
        <v>-92.559505749699994</v>
      </c>
      <c r="J1144">
        <v>22043</v>
      </c>
    </row>
    <row r="1145" spans="1:10" x14ac:dyDescent="0.25">
      <c r="A1145" t="str">
        <f t="shared" si="17"/>
        <v>MEAndroscoggin</v>
      </c>
      <c r="B1145" t="s">
        <v>1202</v>
      </c>
      <c r="C1145" t="s">
        <v>150</v>
      </c>
      <c r="D1145" t="s">
        <v>349</v>
      </c>
      <c r="E1145" t="s">
        <v>1203</v>
      </c>
      <c r="F1145" t="s">
        <v>57</v>
      </c>
      <c r="G1145">
        <v>467.92700000000002</v>
      </c>
      <c r="H1145">
        <v>44.165799999999997</v>
      </c>
      <c r="I1145">
        <v>-70.206476538800004</v>
      </c>
      <c r="J1145">
        <v>23001</v>
      </c>
    </row>
    <row r="1146" spans="1:10" x14ac:dyDescent="0.25">
      <c r="A1146" t="str">
        <f t="shared" si="17"/>
        <v>MEAroostook</v>
      </c>
      <c r="B1146" t="s">
        <v>1202</v>
      </c>
      <c r="C1146" t="s">
        <v>150</v>
      </c>
      <c r="D1146" t="s">
        <v>351</v>
      </c>
      <c r="E1146" t="s">
        <v>1204</v>
      </c>
      <c r="F1146" t="s">
        <v>57</v>
      </c>
      <c r="G1146">
        <v>6671.33</v>
      </c>
      <c r="H1146">
        <v>46.658999999999999</v>
      </c>
      <c r="I1146">
        <v>-68.598830060300003</v>
      </c>
      <c r="J1146">
        <v>23003</v>
      </c>
    </row>
    <row r="1147" spans="1:10" x14ac:dyDescent="0.25">
      <c r="A1147" t="str">
        <f t="shared" si="17"/>
        <v>MECumberland</v>
      </c>
      <c r="B1147" t="s">
        <v>1202</v>
      </c>
      <c r="C1147" t="s">
        <v>150</v>
      </c>
      <c r="D1147" t="s">
        <v>352</v>
      </c>
      <c r="E1147" t="s">
        <v>228</v>
      </c>
      <c r="F1147" t="s">
        <v>57</v>
      </c>
      <c r="G1147">
        <v>835.24099999999896</v>
      </c>
      <c r="H1147">
        <v>43.846499999999999</v>
      </c>
      <c r="I1147">
        <v>-70.397005966400002</v>
      </c>
      <c r="J1147">
        <v>23005</v>
      </c>
    </row>
    <row r="1148" spans="1:10" x14ac:dyDescent="0.25">
      <c r="A1148" t="str">
        <f t="shared" si="17"/>
        <v>MEFranklin</v>
      </c>
      <c r="B1148" t="s">
        <v>1202</v>
      </c>
      <c r="C1148" t="s">
        <v>150</v>
      </c>
      <c r="D1148" t="s">
        <v>354</v>
      </c>
      <c r="E1148" t="s">
        <v>379</v>
      </c>
      <c r="F1148" t="s">
        <v>57</v>
      </c>
      <c r="G1148">
        <v>1696.6089999999999</v>
      </c>
      <c r="H1148">
        <v>44.974200000000003</v>
      </c>
      <c r="I1148">
        <v>-70.444109637699995</v>
      </c>
      <c r="J1148">
        <v>23007</v>
      </c>
    </row>
    <row r="1149" spans="1:10" x14ac:dyDescent="0.25">
      <c r="A1149" t="str">
        <f t="shared" si="17"/>
        <v>MEHancock</v>
      </c>
      <c r="B1149" t="s">
        <v>1202</v>
      </c>
      <c r="C1149" t="s">
        <v>150</v>
      </c>
      <c r="D1149" t="s">
        <v>356</v>
      </c>
      <c r="E1149" t="s">
        <v>227</v>
      </c>
      <c r="F1149" t="s">
        <v>57</v>
      </c>
      <c r="G1149">
        <v>1586.893</v>
      </c>
      <c r="H1149">
        <v>44.659799999999997</v>
      </c>
      <c r="I1149">
        <v>-68.358599526999996</v>
      </c>
      <c r="J1149">
        <v>23009</v>
      </c>
    </row>
    <row r="1150" spans="1:10" x14ac:dyDescent="0.25">
      <c r="A1150" t="str">
        <f t="shared" si="17"/>
        <v>MEKennebec</v>
      </c>
      <c r="B1150" t="s">
        <v>1202</v>
      </c>
      <c r="C1150" t="s">
        <v>150</v>
      </c>
      <c r="D1150" t="s">
        <v>358</v>
      </c>
      <c r="E1150" t="s">
        <v>1205</v>
      </c>
      <c r="F1150" t="s">
        <v>57</v>
      </c>
      <c r="G1150">
        <v>867.524</v>
      </c>
      <c r="H1150">
        <v>44.409100000000002</v>
      </c>
      <c r="I1150">
        <v>-69.767327019899994</v>
      </c>
      <c r="J1150">
        <v>23011</v>
      </c>
    </row>
    <row r="1151" spans="1:10" x14ac:dyDescent="0.25">
      <c r="A1151" t="str">
        <f t="shared" si="17"/>
        <v>MEKnox</v>
      </c>
      <c r="B1151" t="s">
        <v>1202</v>
      </c>
      <c r="C1151" t="s">
        <v>150</v>
      </c>
      <c r="D1151" t="s">
        <v>415</v>
      </c>
      <c r="E1151" t="s">
        <v>929</v>
      </c>
      <c r="F1151" t="s">
        <v>57</v>
      </c>
      <c r="G1151">
        <v>365.13400000000001</v>
      </c>
      <c r="H1151">
        <v>44.141500000000001</v>
      </c>
      <c r="I1151">
        <v>-69.159133398999998</v>
      </c>
      <c r="J1151">
        <v>23013</v>
      </c>
    </row>
    <row r="1152" spans="1:10" x14ac:dyDescent="0.25">
      <c r="A1152" t="str">
        <f t="shared" si="17"/>
        <v>MELincoln</v>
      </c>
      <c r="B1152" t="s">
        <v>1202</v>
      </c>
      <c r="C1152" t="s">
        <v>150</v>
      </c>
      <c r="D1152" t="s">
        <v>417</v>
      </c>
      <c r="E1152" t="s">
        <v>245</v>
      </c>
      <c r="F1152" t="s">
        <v>57</v>
      </c>
      <c r="G1152">
        <v>455.81799999999902</v>
      </c>
      <c r="H1152">
        <v>44.065899999999999</v>
      </c>
      <c r="I1152">
        <v>-69.543817102099993</v>
      </c>
      <c r="J1152">
        <v>23015</v>
      </c>
    </row>
    <row r="1153" spans="1:10" x14ac:dyDescent="0.25">
      <c r="A1153" t="str">
        <f t="shared" si="17"/>
        <v>MEOxford</v>
      </c>
      <c r="B1153" t="s">
        <v>1202</v>
      </c>
      <c r="C1153" t="s">
        <v>150</v>
      </c>
      <c r="D1153" t="s">
        <v>418</v>
      </c>
      <c r="E1153" t="s">
        <v>1206</v>
      </c>
      <c r="F1153" t="s">
        <v>57</v>
      </c>
      <c r="G1153">
        <v>2076.84</v>
      </c>
      <c r="H1153">
        <v>44.499899999999997</v>
      </c>
      <c r="I1153">
        <v>-70.756611084400006</v>
      </c>
      <c r="J1153">
        <v>23017</v>
      </c>
    </row>
    <row r="1154" spans="1:10" x14ac:dyDescent="0.25">
      <c r="A1154" t="str">
        <f t="shared" si="17"/>
        <v>MEPenobscot</v>
      </c>
      <c r="B1154" t="s">
        <v>1202</v>
      </c>
      <c r="C1154" t="s">
        <v>150</v>
      </c>
      <c r="D1154" t="s">
        <v>419</v>
      </c>
      <c r="E1154" t="s">
        <v>1207</v>
      </c>
      <c r="F1154" t="s">
        <v>57</v>
      </c>
      <c r="G1154">
        <v>3397.3620000000001</v>
      </c>
      <c r="H1154">
        <v>45.400599999999997</v>
      </c>
      <c r="I1154">
        <v>-68.649457236100005</v>
      </c>
      <c r="J1154">
        <v>23019</v>
      </c>
    </row>
    <row r="1155" spans="1:10" x14ac:dyDescent="0.25">
      <c r="A1155" t="str">
        <f t="shared" ref="A1155:A1218" si="18">C1155&amp;E1155</f>
        <v>MEPiscataquis</v>
      </c>
      <c r="B1155" t="s">
        <v>1202</v>
      </c>
      <c r="C1155" t="s">
        <v>150</v>
      </c>
      <c r="D1155" t="s">
        <v>421</v>
      </c>
      <c r="E1155" t="s">
        <v>1208</v>
      </c>
      <c r="F1155" t="s">
        <v>57</v>
      </c>
      <c r="G1155">
        <v>3960.8560000000002</v>
      </c>
      <c r="H1155">
        <v>45.837299999999999</v>
      </c>
      <c r="I1155">
        <v>-69.284585572099999</v>
      </c>
      <c r="J1155">
        <v>23021</v>
      </c>
    </row>
    <row r="1156" spans="1:10" x14ac:dyDescent="0.25">
      <c r="A1156" t="str">
        <f t="shared" si="18"/>
        <v>MESagadahoc</v>
      </c>
      <c r="B1156" t="s">
        <v>1202</v>
      </c>
      <c r="C1156" t="s">
        <v>150</v>
      </c>
      <c r="D1156" t="s">
        <v>360</v>
      </c>
      <c r="E1156" t="s">
        <v>1209</v>
      </c>
      <c r="F1156" t="s">
        <v>57</v>
      </c>
      <c r="G1156">
        <v>253.694999999999</v>
      </c>
      <c r="H1156">
        <v>43.961399999999998</v>
      </c>
      <c r="I1156">
        <v>-69.854599500199996</v>
      </c>
      <c r="J1156">
        <v>23023</v>
      </c>
    </row>
    <row r="1157" spans="1:10" x14ac:dyDescent="0.25">
      <c r="A1157" t="str">
        <f t="shared" si="18"/>
        <v>MESomerset</v>
      </c>
      <c r="B1157" t="s">
        <v>1202</v>
      </c>
      <c r="C1157" t="s">
        <v>150</v>
      </c>
      <c r="D1157" t="s">
        <v>362</v>
      </c>
      <c r="E1157" t="s">
        <v>296</v>
      </c>
      <c r="F1157" t="s">
        <v>57</v>
      </c>
      <c r="G1157">
        <v>3924.4029999999998</v>
      </c>
      <c r="H1157">
        <v>45.513800000000003</v>
      </c>
      <c r="I1157">
        <v>-69.958856631200007</v>
      </c>
      <c r="J1157">
        <v>23025</v>
      </c>
    </row>
    <row r="1158" spans="1:10" x14ac:dyDescent="0.25">
      <c r="A1158" t="str">
        <f t="shared" si="18"/>
        <v>MEWaldo</v>
      </c>
      <c r="B1158" t="s">
        <v>1202</v>
      </c>
      <c r="C1158" t="s">
        <v>150</v>
      </c>
      <c r="D1158" t="s">
        <v>364</v>
      </c>
      <c r="E1158" t="s">
        <v>1210</v>
      </c>
      <c r="F1158" t="s">
        <v>57</v>
      </c>
      <c r="G1158">
        <v>729.91800000000001</v>
      </c>
      <c r="H1158">
        <v>44.5015</v>
      </c>
      <c r="I1158">
        <v>-69.142426761799996</v>
      </c>
      <c r="J1158">
        <v>23027</v>
      </c>
    </row>
    <row r="1159" spans="1:10" x14ac:dyDescent="0.25">
      <c r="A1159" t="str">
        <f t="shared" si="18"/>
        <v>MEWashington</v>
      </c>
      <c r="B1159" t="s">
        <v>1202</v>
      </c>
      <c r="C1159" t="s">
        <v>150</v>
      </c>
      <c r="D1159" t="s">
        <v>321</v>
      </c>
      <c r="E1159" t="s">
        <v>226</v>
      </c>
      <c r="F1159" t="s">
        <v>57</v>
      </c>
      <c r="G1159">
        <v>2562.66</v>
      </c>
      <c r="H1159">
        <v>45.0291</v>
      </c>
      <c r="I1159">
        <v>-67.6287844724</v>
      </c>
      <c r="J1159">
        <v>23029</v>
      </c>
    </row>
    <row r="1160" spans="1:10" x14ac:dyDescent="0.25">
      <c r="A1160" t="str">
        <f t="shared" si="18"/>
        <v>MEYork</v>
      </c>
      <c r="B1160" t="s">
        <v>1202</v>
      </c>
      <c r="C1160" t="s">
        <v>150</v>
      </c>
      <c r="D1160" t="s">
        <v>323</v>
      </c>
      <c r="E1160" t="s">
        <v>229</v>
      </c>
      <c r="F1160" t="s">
        <v>57</v>
      </c>
      <c r="G1160">
        <v>990.71299999999906</v>
      </c>
      <c r="H1160">
        <v>43.477899999999998</v>
      </c>
      <c r="I1160">
        <v>-70.714181677900001</v>
      </c>
      <c r="J1160">
        <v>23031</v>
      </c>
    </row>
    <row r="1161" spans="1:10" x14ac:dyDescent="0.25">
      <c r="A1161" t="str">
        <f t="shared" si="18"/>
        <v>MDAllegany</v>
      </c>
      <c r="B1161" t="s">
        <v>1211</v>
      </c>
      <c r="C1161" t="s">
        <v>78</v>
      </c>
      <c r="D1161" t="s">
        <v>349</v>
      </c>
      <c r="E1161" t="s">
        <v>1212</v>
      </c>
      <c r="F1161" t="s">
        <v>57</v>
      </c>
      <c r="G1161">
        <v>424.15800000000002</v>
      </c>
      <c r="H1161">
        <v>39.621099999999998</v>
      </c>
      <c r="I1161">
        <v>-78.699029548400006</v>
      </c>
      <c r="J1161">
        <v>24001</v>
      </c>
    </row>
    <row r="1162" spans="1:10" x14ac:dyDescent="0.25">
      <c r="A1162" t="str">
        <f t="shared" si="18"/>
        <v>MDAnne Arundel</v>
      </c>
      <c r="B1162" t="s">
        <v>1211</v>
      </c>
      <c r="C1162" t="s">
        <v>78</v>
      </c>
      <c r="D1162" t="s">
        <v>351</v>
      </c>
      <c r="E1162" t="s">
        <v>1213</v>
      </c>
      <c r="F1162" t="s">
        <v>57</v>
      </c>
      <c r="G1162">
        <v>414.90199999999902</v>
      </c>
      <c r="H1162">
        <v>39.005800000000001</v>
      </c>
      <c r="I1162">
        <v>-76.603683364899993</v>
      </c>
      <c r="J1162">
        <v>24003</v>
      </c>
    </row>
    <row r="1163" spans="1:10" x14ac:dyDescent="0.25">
      <c r="A1163" t="str">
        <f t="shared" si="18"/>
        <v>MDBaltimore</v>
      </c>
      <c r="B1163" t="s">
        <v>1211</v>
      </c>
      <c r="C1163" t="s">
        <v>78</v>
      </c>
      <c r="D1163" t="s">
        <v>352</v>
      </c>
      <c r="E1163" t="s">
        <v>1214</v>
      </c>
      <c r="F1163" t="s">
        <v>57</v>
      </c>
      <c r="G1163">
        <v>598.30200000000002</v>
      </c>
      <c r="H1163">
        <v>39.459699999999998</v>
      </c>
      <c r="I1163">
        <v>-76.635540880600004</v>
      </c>
      <c r="J1163">
        <v>24005</v>
      </c>
    </row>
    <row r="1164" spans="1:10" x14ac:dyDescent="0.25">
      <c r="A1164" t="str">
        <f t="shared" si="18"/>
        <v>MDCalvert</v>
      </c>
      <c r="B1164" t="s">
        <v>1211</v>
      </c>
      <c r="C1164" t="s">
        <v>78</v>
      </c>
      <c r="D1164" t="s">
        <v>356</v>
      </c>
      <c r="E1164" t="s">
        <v>1215</v>
      </c>
      <c r="F1164" t="s">
        <v>57</v>
      </c>
      <c r="G1164">
        <v>213.15199999999899</v>
      </c>
      <c r="H1164">
        <v>38.540100000000002</v>
      </c>
      <c r="I1164">
        <v>-76.566694606499993</v>
      </c>
      <c r="J1164">
        <v>24009</v>
      </c>
    </row>
    <row r="1165" spans="1:10" x14ac:dyDescent="0.25">
      <c r="A1165" t="str">
        <f t="shared" si="18"/>
        <v>MDCaroline</v>
      </c>
      <c r="B1165" t="s">
        <v>1211</v>
      </c>
      <c r="C1165" t="s">
        <v>78</v>
      </c>
      <c r="D1165" t="s">
        <v>358</v>
      </c>
      <c r="E1165" t="s">
        <v>269</v>
      </c>
      <c r="F1165" t="s">
        <v>57</v>
      </c>
      <c r="G1165">
        <v>319.41899999999902</v>
      </c>
      <c r="H1165">
        <v>38.871699999999997</v>
      </c>
      <c r="I1165">
        <v>-75.831549456499999</v>
      </c>
      <c r="J1165">
        <v>24011</v>
      </c>
    </row>
    <row r="1166" spans="1:10" x14ac:dyDescent="0.25">
      <c r="A1166" t="str">
        <f t="shared" si="18"/>
        <v>MDCarroll</v>
      </c>
      <c r="B1166" t="s">
        <v>1211</v>
      </c>
      <c r="C1166" t="s">
        <v>78</v>
      </c>
      <c r="D1166" t="s">
        <v>415</v>
      </c>
      <c r="E1166" t="s">
        <v>500</v>
      </c>
      <c r="F1166" t="s">
        <v>57</v>
      </c>
      <c r="G1166">
        <v>447.59500000000003</v>
      </c>
      <c r="H1166">
        <v>39.562899999999999</v>
      </c>
      <c r="I1166">
        <v>-77.022512317600004</v>
      </c>
      <c r="J1166">
        <v>24013</v>
      </c>
    </row>
    <row r="1167" spans="1:10" x14ac:dyDescent="0.25">
      <c r="A1167" t="str">
        <f t="shared" si="18"/>
        <v>MDCecil</v>
      </c>
      <c r="B1167" t="s">
        <v>1211</v>
      </c>
      <c r="C1167" t="s">
        <v>78</v>
      </c>
      <c r="D1167" t="s">
        <v>417</v>
      </c>
      <c r="E1167" t="s">
        <v>1216</v>
      </c>
      <c r="F1167" t="s">
        <v>57</v>
      </c>
      <c r="G1167">
        <v>346.27300000000002</v>
      </c>
      <c r="H1167">
        <v>39.570700000000002</v>
      </c>
      <c r="I1167">
        <v>-75.941040679899999</v>
      </c>
      <c r="J1167">
        <v>24015</v>
      </c>
    </row>
    <row r="1168" spans="1:10" x14ac:dyDescent="0.25">
      <c r="A1168" t="str">
        <f t="shared" si="18"/>
        <v>MDCharles</v>
      </c>
      <c r="B1168" t="s">
        <v>1211</v>
      </c>
      <c r="C1168" t="s">
        <v>78</v>
      </c>
      <c r="D1168" t="s">
        <v>418</v>
      </c>
      <c r="E1168" t="s">
        <v>1217</v>
      </c>
      <c r="F1168" t="s">
        <v>57</v>
      </c>
      <c r="G1168">
        <v>457.74900000000002</v>
      </c>
      <c r="H1168">
        <v>38.506300000000003</v>
      </c>
      <c r="I1168">
        <v>-76.991695949100006</v>
      </c>
      <c r="J1168">
        <v>24017</v>
      </c>
    </row>
    <row r="1169" spans="1:10" x14ac:dyDescent="0.25">
      <c r="A1169" t="str">
        <f t="shared" si="18"/>
        <v>MDDorchester</v>
      </c>
      <c r="B1169" t="s">
        <v>1211</v>
      </c>
      <c r="C1169" t="s">
        <v>78</v>
      </c>
      <c r="D1169" t="s">
        <v>419</v>
      </c>
      <c r="E1169" t="s">
        <v>230</v>
      </c>
      <c r="F1169" t="s">
        <v>57</v>
      </c>
      <c r="G1169">
        <v>540.76499999999896</v>
      </c>
      <c r="H1169">
        <v>38.473700000000001</v>
      </c>
      <c r="I1169">
        <v>-76.022957917300005</v>
      </c>
      <c r="J1169">
        <v>24019</v>
      </c>
    </row>
    <row r="1170" spans="1:10" x14ac:dyDescent="0.25">
      <c r="A1170" t="str">
        <f t="shared" si="18"/>
        <v>MDFrederick</v>
      </c>
      <c r="B1170" t="s">
        <v>1211</v>
      </c>
      <c r="C1170" t="s">
        <v>78</v>
      </c>
      <c r="D1170" t="s">
        <v>421</v>
      </c>
      <c r="E1170" t="s">
        <v>1218</v>
      </c>
      <c r="F1170" t="s">
        <v>57</v>
      </c>
      <c r="G1170">
        <v>660.221</v>
      </c>
      <c r="H1170">
        <v>39.472299999999997</v>
      </c>
      <c r="I1170">
        <v>-77.398003681700004</v>
      </c>
      <c r="J1170">
        <v>24021</v>
      </c>
    </row>
    <row r="1171" spans="1:10" x14ac:dyDescent="0.25">
      <c r="A1171" t="str">
        <f t="shared" si="18"/>
        <v>MDGarrett</v>
      </c>
      <c r="B1171" t="s">
        <v>1211</v>
      </c>
      <c r="C1171" t="s">
        <v>78</v>
      </c>
      <c r="D1171" t="s">
        <v>360</v>
      </c>
      <c r="E1171" t="s">
        <v>1219</v>
      </c>
      <c r="F1171" t="s">
        <v>57</v>
      </c>
      <c r="G1171">
        <v>647.10299999999904</v>
      </c>
      <c r="H1171">
        <v>39.528500000000001</v>
      </c>
      <c r="I1171">
        <v>-79.273749689699997</v>
      </c>
      <c r="J1171">
        <v>24023</v>
      </c>
    </row>
    <row r="1172" spans="1:10" x14ac:dyDescent="0.25">
      <c r="A1172" t="str">
        <f t="shared" si="18"/>
        <v>MDHarford</v>
      </c>
      <c r="B1172" t="s">
        <v>1211</v>
      </c>
      <c r="C1172" t="s">
        <v>78</v>
      </c>
      <c r="D1172" t="s">
        <v>362</v>
      </c>
      <c r="E1172" t="s">
        <v>1220</v>
      </c>
      <c r="F1172" t="s">
        <v>57</v>
      </c>
      <c r="G1172">
        <v>437.089</v>
      </c>
      <c r="H1172">
        <v>39.556600000000003</v>
      </c>
      <c r="I1172">
        <v>-76.315438821399994</v>
      </c>
      <c r="J1172">
        <v>24025</v>
      </c>
    </row>
    <row r="1173" spans="1:10" x14ac:dyDescent="0.25">
      <c r="A1173" t="str">
        <f t="shared" si="18"/>
        <v>MDHoward</v>
      </c>
      <c r="B1173" t="s">
        <v>1211</v>
      </c>
      <c r="C1173" t="s">
        <v>78</v>
      </c>
      <c r="D1173" t="s">
        <v>364</v>
      </c>
      <c r="E1173" t="s">
        <v>480</v>
      </c>
      <c r="F1173" t="s">
        <v>57</v>
      </c>
      <c r="G1173">
        <v>250.74100000000001</v>
      </c>
      <c r="H1173">
        <v>39.250700000000002</v>
      </c>
      <c r="I1173">
        <v>-76.931180365399996</v>
      </c>
      <c r="J1173">
        <v>24027</v>
      </c>
    </row>
    <row r="1174" spans="1:10" x14ac:dyDescent="0.25">
      <c r="A1174" t="str">
        <f t="shared" si="18"/>
        <v>MDKent</v>
      </c>
      <c r="B1174" t="s">
        <v>1211</v>
      </c>
      <c r="C1174" t="s">
        <v>78</v>
      </c>
      <c r="D1174" t="s">
        <v>321</v>
      </c>
      <c r="E1174" t="s">
        <v>231</v>
      </c>
      <c r="F1174" t="s">
        <v>57</v>
      </c>
      <c r="G1174">
        <v>277.02999999999901</v>
      </c>
      <c r="H1174">
        <v>39.254600000000003</v>
      </c>
      <c r="I1174">
        <v>-76.0402079112</v>
      </c>
      <c r="J1174">
        <v>24029</v>
      </c>
    </row>
    <row r="1175" spans="1:10" x14ac:dyDescent="0.25">
      <c r="A1175" t="str">
        <f t="shared" si="18"/>
        <v>MDMontgomery</v>
      </c>
      <c r="B1175" t="s">
        <v>1211</v>
      </c>
      <c r="C1175" t="s">
        <v>78</v>
      </c>
      <c r="D1175" t="s">
        <v>323</v>
      </c>
      <c r="E1175" t="s">
        <v>432</v>
      </c>
      <c r="F1175" t="s">
        <v>57</v>
      </c>
      <c r="G1175">
        <v>491.25400000000002</v>
      </c>
      <c r="H1175">
        <v>39.136299999999999</v>
      </c>
      <c r="I1175">
        <v>-77.204221816100002</v>
      </c>
      <c r="J1175">
        <v>24031</v>
      </c>
    </row>
    <row r="1176" spans="1:10" x14ac:dyDescent="0.25">
      <c r="A1176" t="str">
        <f t="shared" si="18"/>
        <v>MDPrince George's</v>
      </c>
      <c r="B1176" t="s">
        <v>1211</v>
      </c>
      <c r="C1176" t="s">
        <v>78</v>
      </c>
      <c r="D1176" t="s">
        <v>366</v>
      </c>
      <c r="E1176" t="s">
        <v>1221</v>
      </c>
      <c r="F1176" t="s">
        <v>57</v>
      </c>
      <c r="G1176">
        <v>482.69099999999901</v>
      </c>
      <c r="H1176">
        <v>38.829500000000003</v>
      </c>
      <c r="I1176">
        <v>-76.847183600400001</v>
      </c>
      <c r="J1176">
        <v>24033</v>
      </c>
    </row>
    <row r="1177" spans="1:10" x14ac:dyDescent="0.25">
      <c r="A1177" t="str">
        <f t="shared" si="18"/>
        <v>MDQueen Anne's</v>
      </c>
      <c r="B1177" t="s">
        <v>1211</v>
      </c>
      <c r="C1177" t="s">
        <v>78</v>
      </c>
      <c r="D1177" t="s">
        <v>368</v>
      </c>
      <c r="E1177" t="s">
        <v>1222</v>
      </c>
      <c r="F1177" t="s">
        <v>57</v>
      </c>
      <c r="G1177">
        <v>371.90800000000002</v>
      </c>
      <c r="H1177">
        <v>39.066600000000001</v>
      </c>
      <c r="I1177">
        <v>-76.023214725800003</v>
      </c>
      <c r="J1177">
        <v>24035</v>
      </c>
    </row>
    <row r="1178" spans="1:10" x14ac:dyDescent="0.25">
      <c r="A1178" t="str">
        <f t="shared" si="18"/>
        <v>MDSt. Mary's</v>
      </c>
      <c r="B1178" t="s">
        <v>1211</v>
      </c>
      <c r="C1178" t="s">
        <v>78</v>
      </c>
      <c r="D1178" t="s">
        <v>325</v>
      </c>
      <c r="E1178" t="s">
        <v>1223</v>
      </c>
      <c r="F1178" t="s">
        <v>57</v>
      </c>
      <c r="G1178">
        <v>357.18</v>
      </c>
      <c r="H1178">
        <v>38.301200000000001</v>
      </c>
      <c r="I1178">
        <v>-76.605773900000003</v>
      </c>
      <c r="J1178">
        <v>24037</v>
      </c>
    </row>
    <row r="1179" spans="1:10" x14ac:dyDescent="0.25">
      <c r="A1179" t="str">
        <f t="shared" si="18"/>
        <v>MDSomerset</v>
      </c>
      <c r="B1179" t="s">
        <v>1211</v>
      </c>
      <c r="C1179" t="s">
        <v>78</v>
      </c>
      <c r="D1179" t="s">
        <v>327</v>
      </c>
      <c r="E1179" t="s">
        <v>296</v>
      </c>
      <c r="F1179" t="s">
        <v>57</v>
      </c>
      <c r="G1179">
        <v>319.72300000000001</v>
      </c>
      <c r="H1179">
        <v>38.113399999999999</v>
      </c>
      <c r="I1179">
        <v>-75.759207394200004</v>
      </c>
      <c r="J1179">
        <v>24039</v>
      </c>
    </row>
    <row r="1180" spans="1:10" x14ac:dyDescent="0.25">
      <c r="A1180" t="str">
        <f t="shared" si="18"/>
        <v>MDTalbot</v>
      </c>
      <c r="B1180" t="s">
        <v>1211</v>
      </c>
      <c r="C1180" t="s">
        <v>78</v>
      </c>
      <c r="D1180" t="s">
        <v>329</v>
      </c>
      <c r="E1180" t="s">
        <v>824</v>
      </c>
      <c r="F1180" t="s">
        <v>57</v>
      </c>
      <c r="G1180">
        <v>268.53800000000001</v>
      </c>
      <c r="H1180">
        <v>38.766300000000001</v>
      </c>
      <c r="I1180">
        <v>-76.101354725899995</v>
      </c>
      <c r="J1180">
        <v>24041</v>
      </c>
    </row>
    <row r="1181" spans="1:10" x14ac:dyDescent="0.25">
      <c r="A1181" t="str">
        <f t="shared" si="18"/>
        <v>MDWashington</v>
      </c>
      <c r="B1181" t="s">
        <v>1211</v>
      </c>
      <c r="C1181" t="s">
        <v>78</v>
      </c>
      <c r="D1181" t="s">
        <v>370</v>
      </c>
      <c r="E1181" t="s">
        <v>226</v>
      </c>
      <c r="F1181" t="s">
        <v>57</v>
      </c>
      <c r="G1181">
        <v>457.77999999999901</v>
      </c>
      <c r="H1181">
        <v>39.6036</v>
      </c>
      <c r="I1181">
        <v>-77.813949869699996</v>
      </c>
      <c r="J1181">
        <v>24043</v>
      </c>
    </row>
    <row r="1182" spans="1:10" x14ac:dyDescent="0.25">
      <c r="A1182" t="str">
        <f t="shared" si="18"/>
        <v>MDWicomico</v>
      </c>
      <c r="B1182" t="s">
        <v>1211</v>
      </c>
      <c r="C1182" t="s">
        <v>78</v>
      </c>
      <c r="D1182" t="s">
        <v>331</v>
      </c>
      <c r="E1182" t="s">
        <v>1224</v>
      </c>
      <c r="F1182" t="s">
        <v>57</v>
      </c>
      <c r="G1182">
        <v>374.44400000000002</v>
      </c>
      <c r="H1182">
        <v>38.372700000000002</v>
      </c>
      <c r="I1182">
        <v>-75.6224770205</v>
      </c>
      <c r="J1182">
        <v>24045</v>
      </c>
    </row>
    <row r="1183" spans="1:10" x14ac:dyDescent="0.25">
      <c r="A1183" t="str">
        <f t="shared" si="18"/>
        <v>MDWorcester</v>
      </c>
      <c r="B1183" t="s">
        <v>1211</v>
      </c>
      <c r="C1183" t="s">
        <v>78</v>
      </c>
      <c r="D1183" t="s">
        <v>372</v>
      </c>
      <c r="E1183" t="s">
        <v>1225</v>
      </c>
      <c r="F1183" t="s">
        <v>57</v>
      </c>
      <c r="G1183">
        <v>468.28100000000001</v>
      </c>
      <c r="H1183">
        <v>38.212800000000001</v>
      </c>
      <c r="I1183">
        <v>-75.333822446200003</v>
      </c>
      <c r="J1183">
        <v>24047</v>
      </c>
    </row>
    <row r="1184" spans="1:10" x14ac:dyDescent="0.25">
      <c r="A1184" t="str">
        <f t="shared" si="18"/>
        <v>MDBaltimore</v>
      </c>
      <c r="B1184" t="s">
        <v>1211</v>
      </c>
      <c r="C1184" t="s">
        <v>78</v>
      </c>
      <c r="D1184" t="s">
        <v>1226</v>
      </c>
      <c r="E1184" t="s">
        <v>1214</v>
      </c>
      <c r="F1184" t="s">
        <v>1227</v>
      </c>
      <c r="G1184">
        <v>80.944000000000003</v>
      </c>
      <c r="H1184">
        <v>39.301099999999998</v>
      </c>
      <c r="I1184">
        <v>-76.610752872700004</v>
      </c>
      <c r="J1184">
        <v>24510</v>
      </c>
    </row>
    <row r="1185" spans="1:10" x14ac:dyDescent="0.25">
      <c r="A1185" t="str">
        <f t="shared" si="18"/>
        <v>MABarnstable</v>
      </c>
      <c r="B1185" t="s">
        <v>1228</v>
      </c>
      <c r="C1185" t="s">
        <v>138</v>
      </c>
      <c r="D1185" t="s">
        <v>349</v>
      </c>
      <c r="E1185" t="s">
        <v>298</v>
      </c>
      <c r="F1185" t="s">
        <v>57</v>
      </c>
      <c r="G1185">
        <v>393.72300000000001</v>
      </c>
      <c r="H1185">
        <v>41.723500000000001</v>
      </c>
      <c r="I1185">
        <v>-70.290949515700007</v>
      </c>
      <c r="J1185">
        <v>25001</v>
      </c>
    </row>
    <row r="1186" spans="1:10" x14ac:dyDescent="0.25">
      <c r="A1186" t="str">
        <f t="shared" si="18"/>
        <v>MABerkshire</v>
      </c>
      <c r="B1186" t="s">
        <v>1228</v>
      </c>
      <c r="C1186" t="s">
        <v>138</v>
      </c>
      <c r="D1186" t="s">
        <v>351</v>
      </c>
      <c r="E1186" t="s">
        <v>1229</v>
      </c>
      <c r="F1186" t="s">
        <v>57</v>
      </c>
      <c r="G1186">
        <v>926.82500000000005</v>
      </c>
      <c r="H1186">
        <v>42.370699999999999</v>
      </c>
      <c r="I1186">
        <v>-73.206345069700006</v>
      </c>
      <c r="J1186">
        <v>25003</v>
      </c>
    </row>
    <row r="1187" spans="1:10" x14ac:dyDescent="0.25">
      <c r="A1187" t="str">
        <f t="shared" si="18"/>
        <v>MABristol</v>
      </c>
      <c r="B1187" t="s">
        <v>1228</v>
      </c>
      <c r="C1187" t="s">
        <v>138</v>
      </c>
      <c r="D1187" t="s">
        <v>352</v>
      </c>
      <c r="E1187" t="s">
        <v>1230</v>
      </c>
      <c r="F1187" t="s">
        <v>57</v>
      </c>
      <c r="G1187">
        <v>553.096</v>
      </c>
      <c r="H1187">
        <v>41.796799999999998</v>
      </c>
      <c r="I1187">
        <v>-71.114195209200005</v>
      </c>
      <c r="J1187">
        <v>25005</v>
      </c>
    </row>
    <row r="1188" spans="1:10" x14ac:dyDescent="0.25">
      <c r="A1188" t="str">
        <f t="shared" si="18"/>
        <v>MADukes</v>
      </c>
      <c r="B1188" t="s">
        <v>1228</v>
      </c>
      <c r="C1188" t="s">
        <v>138</v>
      </c>
      <c r="D1188" t="s">
        <v>354</v>
      </c>
      <c r="E1188" t="s">
        <v>300</v>
      </c>
      <c r="F1188" t="s">
        <v>57</v>
      </c>
      <c r="G1188">
        <v>103.245</v>
      </c>
      <c r="H1188">
        <v>41.397599999999997</v>
      </c>
      <c r="I1188">
        <v>-70.651487914000001</v>
      </c>
      <c r="J1188">
        <v>25007</v>
      </c>
    </row>
    <row r="1189" spans="1:10" x14ac:dyDescent="0.25">
      <c r="A1189" t="str">
        <f t="shared" si="18"/>
        <v>MAEssex</v>
      </c>
      <c r="B1189" t="s">
        <v>1228</v>
      </c>
      <c r="C1189" t="s">
        <v>138</v>
      </c>
      <c r="D1189" t="s">
        <v>356</v>
      </c>
      <c r="E1189" t="s">
        <v>270</v>
      </c>
      <c r="F1189" t="s">
        <v>57</v>
      </c>
      <c r="G1189">
        <v>492.56299999999902</v>
      </c>
      <c r="H1189">
        <v>42.672199999999997</v>
      </c>
      <c r="I1189">
        <v>-70.951511428100005</v>
      </c>
      <c r="J1189">
        <v>25009</v>
      </c>
    </row>
    <row r="1190" spans="1:10" x14ac:dyDescent="0.25">
      <c r="A1190" t="str">
        <f t="shared" si="18"/>
        <v>MAFranklin</v>
      </c>
      <c r="B1190" t="s">
        <v>1228</v>
      </c>
      <c r="C1190" t="s">
        <v>138</v>
      </c>
      <c r="D1190" t="s">
        <v>358</v>
      </c>
      <c r="E1190" t="s">
        <v>379</v>
      </c>
      <c r="F1190" t="s">
        <v>57</v>
      </c>
      <c r="G1190">
        <v>699.31899999999905</v>
      </c>
      <c r="H1190">
        <v>42.583100000000002</v>
      </c>
      <c r="I1190">
        <v>-72.591826368499994</v>
      </c>
      <c r="J1190">
        <v>25011</v>
      </c>
    </row>
    <row r="1191" spans="1:10" x14ac:dyDescent="0.25">
      <c r="A1191" t="str">
        <f t="shared" si="18"/>
        <v>MAHampden</v>
      </c>
      <c r="B1191" t="s">
        <v>1228</v>
      </c>
      <c r="C1191" t="s">
        <v>138</v>
      </c>
      <c r="D1191" t="s">
        <v>415</v>
      </c>
      <c r="E1191" t="s">
        <v>1231</v>
      </c>
      <c r="F1191" t="s">
        <v>57</v>
      </c>
      <c r="G1191">
        <v>617.13999999999896</v>
      </c>
      <c r="H1191">
        <v>42.135100000000001</v>
      </c>
      <c r="I1191">
        <v>-72.631615397299996</v>
      </c>
      <c r="J1191">
        <v>25013</v>
      </c>
    </row>
    <row r="1192" spans="1:10" x14ac:dyDescent="0.25">
      <c r="A1192" t="str">
        <f t="shared" si="18"/>
        <v>MAHampshire</v>
      </c>
      <c r="B1192" t="s">
        <v>1228</v>
      </c>
      <c r="C1192" t="s">
        <v>138</v>
      </c>
      <c r="D1192" t="s">
        <v>417</v>
      </c>
      <c r="E1192" t="s">
        <v>1232</v>
      </c>
      <c r="F1192" t="s">
        <v>57</v>
      </c>
      <c r="G1192">
        <v>527.255</v>
      </c>
      <c r="H1192">
        <v>42.3401</v>
      </c>
      <c r="I1192">
        <v>-72.663770143700006</v>
      </c>
      <c r="J1192">
        <v>25015</v>
      </c>
    </row>
    <row r="1193" spans="1:10" x14ac:dyDescent="0.25">
      <c r="A1193" t="str">
        <f t="shared" si="18"/>
        <v>MAMiddlesex</v>
      </c>
      <c r="B1193" t="s">
        <v>1228</v>
      </c>
      <c r="C1193" t="s">
        <v>138</v>
      </c>
      <c r="D1193" t="s">
        <v>418</v>
      </c>
      <c r="E1193" t="s">
        <v>311</v>
      </c>
      <c r="F1193" t="s">
        <v>57</v>
      </c>
      <c r="G1193">
        <v>817.81700000000001</v>
      </c>
      <c r="H1193">
        <v>42.485599999999998</v>
      </c>
      <c r="I1193">
        <v>-71.391827323000001</v>
      </c>
      <c r="J1193">
        <v>25017</v>
      </c>
    </row>
    <row r="1194" spans="1:10" x14ac:dyDescent="0.25">
      <c r="A1194" t="str">
        <f t="shared" si="18"/>
        <v>MANantucket</v>
      </c>
      <c r="B1194" t="s">
        <v>1228</v>
      </c>
      <c r="C1194" t="s">
        <v>138</v>
      </c>
      <c r="D1194" t="s">
        <v>419</v>
      </c>
      <c r="E1194" t="s">
        <v>295</v>
      </c>
      <c r="F1194" t="s">
        <v>57</v>
      </c>
      <c r="G1194">
        <v>44.969999999999899</v>
      </c>
      <c r="H1194">
        <v>41.284500000000001</v>
      </c>
      <c r="I1194">
        <v>-70.074871998999996</v>
      </c>
      <c r="J1194">
        <v>25019</v>
      </c>
    </row>
    <row r="1195" spans="1:10" x14ac:dyDescent="0.25">
      <c r="A1195" t="str">
        <f t="shared" si="18"/>
        <v>MANorfolk</v>
      </c>
      <c r="B1195" t="s">
        <v>1228</v>
      </c>
      <c r="C1195" t="s">
        <v>138</v>
      </c>
      <c r="D1195" t="s">
        <v>421</v>
      </c>
      <c r="E1195" t="s">
        <v>1233</v>
      </c>
      <c r="F1195" t="s">
        <v>57</v>
      </c>
      <c r="G1195">
        <v>396.10500000000002</v>
      </c>
      <c r="H1195">
        <v>42.1614</v>
      </c>
      <c r="I1195">
        <v>-71.209525964799994</v>
      </c>
      <c r="J1195">
        <v>25021</v>
      </c>
    </row>
    <row r="1196" spans="1:10" x14ac:dyDescent="0.25">
      <c r="A1196" t="str">
        <f t="shared" si="18"/>
        <v>MAPlymouth</v>
      </c>
      <c r="B1196" t="s">
        <v>1228</v>
      </c>
      <c r="C1196" t="s">
        <v>138</v>
      </c>
      <c r="D1196" t="s">
        <v>360</v>
      </c>
      <c r="E1196" t="s">
        <v>1019</v>
      </c>
      <c r="F1196" t="s">
        <v>57</v>
      </c>
      <c r="G1196">
        <v>659.07500000000005</v>
      </c>
      <c r="H1196">
        <v>41.953000000000003</v>
      </c>
      <c r="I1196">
        <v>-70.812235727100003</v>
      </c>
      <c r="J1196">
        <v>25023</v>
      </c>
    </row>
    <row r="1197" spans="1:10" x14ac:dyDescent="0.25">
      <c r="A1197" t="str">
        <f t="shared" si="18"/>
        <v>MASuffolk</v>
      </c>
      <c r="B1197" t="s">
        <v>1228</v>
      </c>
      <c r="C1197" t="s">
        <v>138</v>
      </c>
      <c r="D1197" t="s">
        <v>362</v>
      </c>
      <c r="E1197" t="s">
        <v>237</v>
      </c>
      <c r="F1197" t="s">
        <v>57</v>
      </c>
      <c r="G1197">
        <v>58.154000000000003</v>
      </c>
      <c r="H1197">
        <v>42.333399999999997</v>
      </c>
      <c r="I1197">
        <v>-71.066806629799999</v>
      </c>
      <c r="J1197">
        <v>25025</v>
      </c>
    </row>
    <row r="1198" spans="1:10" x14ac:dyDescent="0.25">
      <c r="A1198" t="str">
        <f t="shared" si="18"/>
        <v>MAWorcester</v>
      </c>
      <c r="B1198" t="s">
        <v>1228</v>
      </c>
      <c r="C1198" t="s">
        <v>138</v>
      </c>
      <c r="D1198" t="s">
        <v>364</v>
      </c>
      <c r="E1198" t="s">
        <v>1225</v>
      </c>
      <c r="F1198" t="s">
        <v>57</v>
      </c>
      <c r="G1198">
        <v>1510.77</v>
      </c>
      <c r="H1198">
        <v>42.351399999999998</v>
      </c>
      <c r="I1198">
        <v>-71.907753379200003</v>
      </c>
      <c r="J1198">
        <v>25027</v>
      </c>
    </row>
    <row r="1199" spans="1:10" x14ac:dyDescent="0.25">
      <c r="A1199" t="str">
        <f t="shared" si="18"/>
        <v>MIIonia</v>
      </c>
      <c r="B1199" t="s">
        <v>1234</v>
      </c>
      <c r="C1199" t="s">
        <v>2367</v>
      </c>
      <c r="D1199" t="s">
        <v>341</v>
      </c>
      <c r="E1199" t="s">
        <v>1235</v>
      </c>
      <c r="F1199" t="s">
        <v>57</v>
      </c>
      <c r="G1199">
        <v>571.30399999999895</v>
      </c>
      <c r="H1199">
        <v>42.945099999999996</v>
      </c>
      <c r="I1199">
        <v>-85.074603029000002</v>
      </c>
      <c r="J1199">
        <v>26067</v>
      </c>
    </row>
    <row r="1200" spans="1:10" x14ac:dyDescent="0.25">
      <c r="A1200" t="str">
        <f t="shared" si="18"/>
        <v>MIIosco</v>
      </c>
      <c r="B1200" t="s">
        <v>1234</v>
      </c>
      <c r="C1200" t="s">
        <v>2367</v>
      </c>
      <c r="D1200" t="s">
        <v>433</v>
      </c>
      <c r="E1200" t="s">
        <v>1236</v>
      </c>
      <c r="F1200" t="s">
        <v>57</v>
      </c>
      <c r="G1200">
        <v>549.096</v>
      </c>
      <c r="H1200">
        <v>44.355800000000002</v>
      </c>
      <c r="I1200">
        <v>-83.635770495200006</v>
      </c>
      <c r="J1200">
        <v>26069</v>
      </c>
    </row>
    <row r="1201" spans="1:10" x14ac:dyDescent="0.25">
      <c r="A1201" t="str">
        <f t="shared" si="18"/>
        <v>MIIron</v>
      </c>
      <c r="B1201" t="s">
        <v>1234</v>
      </c>
      <c r="C1201" t="s">
        <v>2367</v>
      </c>
      <c r="D1201" t="s">
        <v>384</v>
      </c>
      <c r="E1201" t="s">
        <v>1237</v>
      </c>
      <c r="F1201" t="s">
        <v>57</v>
      </c>
      <c r="G1201">
        <v>1166.1489999999999</v>
      </c>
      <c r="H1201">
        <v>46.2087</v>
      </c>
      <c r="I1201">
        <v>-88.530446218199998</v>
      </c>
      <c r="J1201">
        <v>26071</v>
      </c>
    </row>
    <row r="1202" spans="1:10" x14ac:dyDescent="0.25">
      <c r="A1202" t="str">
        <f t="shared" si="18"/>
        <v>MIJackson</v>
      </c>
      <c r="B1202" t="s">
        <v>1234</v>
      </c>
      <c r="C1202" t="s">
        <v>2367</v>
      </c>
      <c r="D1202" t="s">
        <v>343</v>
      </c>
      <c r="E1202" t="s">
        <v>232</v>
      </c>
      <c r="F1202" t="s">
        <v>57</v>
      </c>
      <c r="G1202">
        <v>701.66600000000005</v>
      </c>
      <c r="H1202">
        <v>42.2485</v>
      </c>
      <c r="I1202">
        <v>-84.423427241200002</v>
      </c>
      <c r="J1202">
        <v>26075</v>
      </c>
    </row>
    <row r="1203" spans="1:10" x14ac:dyDescent="0.25">
      <c r="A1203" t="str">
        <f t="shared" si="18"/>
        <v>MIKalamazoo</v>
      </c>
      <c r="B1203" t="s">
        <v>1234</v>
      </c>
      <c r="C1203" t="s">
        <v>2367</v>
      </c>
      <c r="D1203" t="s">
        <v>345</v>
      </c>
      <c r="E1203" t="s">
        <v>1238</v>
      </c>
      <c r="F1203" t="s">
        <v>57</v>
      </c>
      <c r="G1203">
        <v>561.65800000000002</v>
      </c>
      <c r="H1203">
        <v>42.2455</v>
      </c>
      <c r="I1203">
        <v>-85.531187602200006</v>
      </c>
      <c r="J1203">
        <v>26077</v>
      </c>
    </row>
    <row r="1204" spans="1:10" x14ac:dyDescent="0.25">
      <c r="A1204" t="str">
        <f t="shared" si="18"/>
        <v>MIKalkaska</v>
      </c>
      <c r="B1204" t="s">
        <v>1234</v>
      </c>
      <c r="C1204" t="s">
        <v>2367</v>
      </c>
      <c r="D1204" t="s">
        <v>347</v>
      </c>
      <c r="E1204" t="s">
        <v>1239</v>
      </c>
      <c r="F1204" t="s">
        <v>57</v>
      </c>
      <c r="G1204">
        <v>559.86500000000001</v>
      </c>
      <c r="H1204">
        <v>44.684699999999999</v>
      </c>
      <c r="I1204">
        <v>-85.0902173116</v>
      </c>
      <c r="J1204">
        <v>26079</v>
      </c>
    </row>
    <row r="1205" spans="1:10" x14ac:dyDescent="0.25">
      <c r="A1205" t="str">
        <f t="shared" si="18"/>
        <v>MIAlcona</v>
      </c>
      <c r="B1205" t="s">
        <v>1234</v>
      </c>
      <c r="C1205" t="s">
        <v>2367</v>
      </c>
      <c r="D1205" t="s">
        <v>349</v>
      </c>
      <c r="E1205" t="s">
        <v>1240</v>
      </c>
      <c r="F1205" t="s">
        <v>57</v>
      </c>
      <c r="G1205">
        <v>674.58500000000004</v>
      </c>
      <c r="H1205">
        <v>44.685499999999998</v>
      </c>
      <c r="I1205">
        <v>-83.593557488200005</v>
      </c>
      <c r="J1205">
        <v>26001</v>
      </c>
    </row>
    <row r="1206" spans="1:10" x14ac:dyDescent="0.25">
      <c r="A1206" t="str">
        <f t="shared" si="18"/>
        <v>MIAlger</v>
      </c>
      <c r="B1206" t="s">
        <v>1234</v>
      </c>
      <c r="C1206" t="s">
        <v>2367</v>
      </c>
      <c r="D1206" t="s">
        <v>351</v>
      </c>
      <c r="E1206" t="s">
        <v>1241</v>
      </c>
      <c r="F1206" t="s">
        <v>57</v>
      </c>
      <c r="G1206">
        <v>915.07</v>
      </c>
      <c r="H1206">
        <v>46.408999999999999</v>
      </c>
      <c r="I1206">
        <v>-86.603977735100003</v>
      </c>
      <c r="J1206">
        <v>26003</v>
      </c>
    </row>
    <row r="1207" spans="1:10" x14ac:dyDescent="0.25">
      <c r="A1207" t="str">
        <f t="shared" si="18"/>
        <v>MIAlpena</v>
      </c>
      <c r="B1207" t="s">
        <v>1234</v>
      </c>
      <c r="C1207" t="s">
        <v>2367</v>
      </c>
      <c r="D1207" t="s">
        <v>354</v>
      </c>
      <c r="E1207" t="s">
        <v>1242</v>
      </c>
      <c r="F1207" t="s">
        <v>57</v>
      </c>
      <c r="G1207">
        <v>571.86</v>
      </c>
      <c r="H1207">
        <v>45.034999999999997</v>
      </c>
      <c r="I1207">
        <v>-83.624316941199993</v>
      </c>
      <c r="J1207">
        <v>26007</v>
      </c>
    </row>
    <row r="1208" spans="1:10" x14ac:dyDescent="0.25">
      <c r="A1208" t="str">
        <f t="shared" si="18"/>
        <v>MIBaraga</v>
      </c>
      <c r="B1208" t="s">
        <v>1234</v>
      </c>
      <c r="C1208" t="s">
        <v>2367</v>
      </c>
      <c r="D1208" t="s">
        <v>415</v>
      </c>
      <c r="E1208" t="s">
        <v>1243</v>
      </c>
      <c r="F1208" t="s">
        <v>57</v>
      </c>
      <c r="G1208">
        <v>898.25699999999904</v>
      </c>
      <c r="H1208">
        <v>46.664700000000003</v>
      </c>
      <c r="I1208">
        <v>-88.364699470399998</v>
      </c>
      <c r="J1208">
        <v>26013</v>
      </c>
    </row>
    <row r="1209" spans="1:10" x14ac:dyDescent="0.25">
      <c r="A1209" t="str">
        <f t="shared" si="18"/>
        <v>MIBay</v>
      </c>
      <c r="B1209" t="s">
        <v>1234</v>
      </c>
      <c r="C1209" t="s">
        <v>2367</v>
      </c>
      <c r="D1209" t="s">
        <v>418</v>
      </c>
      <c r="E1209" t="s">
        <v>652</v>
      </c>
      <c r="F1209" t="s">
        <v>57</v>
      </c>
      <c r="G1209">
        <v>442.30200000000002</v>
      </c>
      <c r="H1209">
        <v>43.7072</v>
      </c>
      <c r="I1209">
        <v>-83.991262679200005</v>
      </c>
      <c r="J1209">
        <v>26017</v>
      </c>
    </row>
    <row r="1210" spans="1:10" x14ac:dyDescent="0.25">
      <c r="A1210" t="str">
        <f t="shared" si="18"/>
        <v>MICharlevoix</v>
      </c>
      <c r="B1210" t="s">
        <v>1234</v>
      </c>
      <c r="C1210" t="s">
        <v>2367</v>
      </c>
      <c r="D1210" t="s">
        <v>321</v>
      </c>
      <c r="E1210" t="s">
        <v>1244</v>
      </c>
      <c r="F1210" t="s">
        <v>57</v>
      </c>
      <c r="G1210">
        <v>416.339</v>
      </c>
      <c r="H1210">
        <v>45.307000000000002</v>
      </c>
      <c r="I1210">
        <v>-85.130660422999995</v>
      </c>
      <c r="J1210">
        <v>26029</v>
      </c>
    </row>
    <row r="1211" spans="1:10" x14ac:dyDescent="0.25">
      <c r="A1211" t="str">
        <f t="shared" si="18"/>
        <v>MIChippewa</v>
      </c>
      <c r="B1211" t="s">
        <v>1234</v>
      </c>
      <c r="C1211" t="s">
        <v>2367</v>
      </c>
      <c r="D1211" t="s">
        <v>366</v>
      </c>
      <c r="E1211" t="s">
        <v>1245</v>
      </c>
      <c r="F1211" t="s">
        <v>57</v>
      </c>
      <c r="G1211">
        <v>1558.42</v>
      </c>
      <c r="H1211">
        <v>46.302799999999998</v>
      </c>
      <c r="I1211">
        <v>-84.570621497100007</v>
      </c>
      <c r="J1211">
        <v>26033</v>
      </c>
    </row>
    <row r="1212" spans="1:10" x14ac:dyDescent="0.25">
      <c r="A1212" t="str">
        <f t="shared" si="18"/>
        <v>MICrawford</v>
      </c>
      <c r="B1212" t="s">
        <v>1234</v>
      </c>
      <c r="C1212" t="s">
        <v>2367</v>
      </c>
      <c r="D1212" t="s">
        <v>327</v>
      </c>
      <c r="E1212" t="s">
        <v>503</v>
      </c>
      <c r="F1212" t="s">
        <v>57</v>
      </c>
      <c r="G1212">
        <v>556.27999999999895</v>
      </c>
      <c r="H1212">
        <v>44.683700000000002</v>
      </c>
      <c r="I1212">
        <v>-84.610243585500001</v>
      </c>
      <c r="J1212">
        <v>26039</v>
      </c>
    </row>
    <row r="1213" spans="1:10" x14ac:dyDescent="0.25">
      <c r="A1213" t="str">
        <f t="shared" si="18"/>
        <v>MIDelta</v>
      </c>
      <c r="B1213" t="s">
        <v>1234</v>
      </c>
      <c r="C1213" t="s">
        <v>2367</v>
      </c>
      <c r="D1213" t="s">
        <v>329</v>
      </c>
      <c r="E1213" t="s">
        <v>592</v>
      </c>
      <c r="F1213" t="s">
        <v>57</v>
      </c>
      <c r="G1213">
        <v>1171.096</v>
      </c>
      <c r="H1213">
        <v>45.918100000000003</v>
      </c>
      <c r="I1213">
        <v>-86.923508159799994</v>
      </c>
      <c r="J1213">
        <v>26041</v>
      </c>
    </row>
    <row r="1214" spans="1:10" x14ac:dyDescent="0.25">
      <c r="A1214" t="str">
        <f t="shared" si="18"/>
        <v>MIEmmet</v>
      </c>
      <c r="B1214" t="s">
        <v>1234</v>
      </c>
      <c r="C1214" t="s">
        <v>2367</v>
      </c>
      <c r="D1214" t="s">
        <v>372</v>
      </c>
      <c r="E1214" t="s">
        <v>1000</v>
      </c>
      <c r="F1214" t="s">
        <v>57</v>
      </c>
      <c r="G1214">
        <v>467.49400000000003</v>
      </c>
      <c r="H1214">
        <v>45.521099999999997</v>
      </c>
      <c r="I1214">
        <v>-84.890951959500001</v>
      </c>
      <c r="J1214">
        <v>26047</v>
      </c>
    </row>
    <row r="1215" spans="1:10" x14ac:dyDescent="0.25">
      <c r="A1215" t="str">
        <f t="shared" si="18"/>
        <v>MIGrand Traverse</v>
      </c>
      <c r="B1215" t="s">
        <v>1234</v>
      </c>
      <c r="C1215" t="s">
        <v>2367</v>
      </c>
      <c r="D1215" t="s">
        <v>376</v>
      </c>
      <c r="E1215" t="s">
        <v>1246</v>
      </c>
      <c r="F1215" t="s">
        <v>57</v>
      </c>
      <c r="G1215">
        <v>464.33100000000002</v>
      </c>
      <c r="H1215">
        <v>44.669199999999996</v>
      </c>
      <c r="I1215">
        <v>-85.560428040399998</v>
      </c>
      <c r="J1215">
        <v>26055</v>
      </c>
    </row>
    <row r="1216" spans="1:10" x14ac:dyDescent="0.25">
      <c r="A1216" t="str">
        <f t="shared" si="18"/>
        <v>MIHoughton</v>
      </c>
      <c r="B1216" t="s">
        <v>1234</v>
      </c>
      <c r="C1216" t="s">
        <v>2367</v>
      </c>
      <c r="D1216" t="s">
        <v>339</v>
      </c>
      <c r="E1216" t="s">
        <v>1247</v>
      </c>
      <c r="F1216" t="s">
        <v>57</v>
      </c>
      <c r="G1216">
        <v>1009.099</v>
      </c>
      <c r="H1216">
        <v>46.897799999999997</v>
      </c>
      <c r="I1216">
        <v>-88.687464100200003</v>
      </c>
      <c r="J1216">
        <v>26061</v>
      </c>
    </row>
    <row r="1217" spans="1:10" x14ac:dyDescent="0.25">
      <c r="A1217" t="str">
        <f t="shared" si="18"/>
        <v>MIHuron</v>
      </c>
      <c r="B1217" t="s">
        <v>1234</v>
      </c>
      <c r="C1217" t="s">
        <v>2367</v>
      </c>
      <c r="D1217" t="s">
        <v>380</v>
      </c>
      <c r="E1217" t="s">
        <v>1248</v>
      </c>
      <c r="F1217" t="s">
        <v>57</v>
      </c>
      <c r="G1217">
        <v>835.70600000000002</v>
      </c>
      <c r="H1217">
        <v>43.833300000000001</v>
      </c>
      <c r="I1217">
        <v>-83.024340593100007</v>
      </c>
      <c r="J1217">
        <v>26063</v>
      </c>
    </row>
    <row r="1218" spans="1:10" x14ac:dyDescent="0.25">
      <c r="A1218" t="str">
        <f t="shared" si="18"/>
        <v>MIIsabella</v>
      </c>
      <c r="B1218" t="s">
        <v>1234</v>
      </c>
      <c r="C1218" t="s">
        <v>2367</v>
      </c>
      <c r="D1218" t="s">
        <v>385</v>
      </c>
      <c r="E1218" t="s">
        <v>1249</v>
      </c>
      <c r="F1218" t="s">
        <v>57</v>
      </c>
      <c r="G1218">
        <v>572.67700000000002</v>
      </c>
      <c r="H1218">
        <v>43.640599999999999</v>
      </c>
      <c r="I1218">
        <v>-84.846775206399997</v>
      </c>
      <c r="J1218">
        <v>26073</v>
      </c>
    </row>
    <row r="1219" spans="1:10" x14ac:dyDescent="0.25">
      <c r="A1219" t="str">
        <f t="shared" ref="A1219:A1282" si="19">C1219&amp;E1219</f>
        <v>MIKeweenaw</v>
      </c>
      <c r="B1219" t="s">
        <v>1234</v>
      </c>
      <c r="C1219" t="s">
        <v>2367</v>
      </c>
      <c r="D1219" t="s">
        <v>436</v>
      </c>
      <c r="E1219" t="s">
        <v>1250</v>
      </c>
      <c r="F1219" t="s">
        <v>57</v>
      </c>
      <c r="G1219">
        <v>540.11199999999894</v>
      </c>
      <c r="H1219">
        <v>47.6282</v>
      </c>
      <c r="I1219">
        <v>-88.439500535999997</v>
      </c>
      <c r="J1219">
        <v>26083</v>
      </c>
    </row>
    <row r="1220" spans="1:10" x14ac:dyDescent="0.25">
      <c r="A1220" t="str">
        <f t="shared" si="19"/>
        <v>MILeelanau</v>
      </c>
      <c r="B1220" t="s">
        <v>1234</v>
      </c>
      <c r="C1220" t="s">
        <v>2367</v>
      </c>
      <c r="D1220" t="s">
        <v>390</v>
      </c>
      <c r="E1220" t="s">
        <v>1251</v>
      </c>
      <c r="F1220" t="s">
        <v>57</v>
      </c>
      <c r="G1220">
        <v>347.17099999999903</v>
      </c>
      <c r="H1220">
        <v>44.9405</v>
      </c>
      <c r="I1220">
        <v>-85.810001923200005</v>
      </c>
      <c r="J1220">
        <v>26089</v>
      </c>
    </row>
    <row r="1221" spans="1:10" x14ac:dyDescent="0.25">
      <c r="A1221" t="str">
        <f t="shared" si="19"/>
        <v>MIMackinac</v>
      </c>
      <c r="B1221" t="s">
        <v>1234</v>
      </c>
      <c r="C1221" t="s">
        <v>2367</v>
      </c>
      <c r="D1221" t="s">
        <v>396</v>
      </c>
      <c r="E1221" t="s">
        <v>1252</v>
      </c>
      <c r="F1221" t="s">
        <v>57</v>
      </c>
      <c r="G1221">
        <v>1021.569</v>
      </c>
      <c r="H1221">
        <v>46.078000000000003</v>
      </c>
      <c r="I1221">
        <v>-85.075717003999998</v>
      </c>
      <c r="J1221">
        <v>26097</v>
      </c>
    </row>
    <row r="1222" spans="1:10" x14ac:dyDescent="0.25">
      <c r="A1222" t="str">
        <f t="shared" si="19"/>
        <v>MIMacomb</v>
      </c>
      <c r="B1222" t="s">
        <v>1234</v>
      </c>
      <c r="C1222" t="s">
        <v>2367</v>
      </c>
      <c r="D1222" t="s">
        <v>397</v>
      </c>
      <c r="E1222" t="s">
        <v>1253</v>
      </c>
      <c r="F1222" t="s">
        <v>57</v>
      </c>
      <c r="G1222">
        <v>479.22300000000001</v>
      </c>
      <c r="H1222">
        <v>42.695799999999998</v>
      </c>
      <c r="I1222">
        <v>-82.932219151200002</v>
      </c>
      <c r="J1222">
        <v>26099</v>
      </c>
    </row>
    <row r="1223" spans="1:10" x14ac:dyDescent="0.25">
      <c r="A1223" t="str">
        <f t="shared" si="19"/>
        <v>MIMarquette</v>
      </c>
      <c r="B1223" t="s">
        <v>1234</v>
      </c>
      <c r="C1223" t="s">
        <v>2367</v>
      </c>
      <c r="D1223" t="s">
        <v>439</v>
      </c>
      <c r="E1223" t="s">
        <v>1254</v>
      </c>
      <c r="F1223" t="s">
        <v>57</v>
      </c>
      <c r="G1223">
        <v>1808.4010000000001</v>
      </c>
      <c r="H1223">
        <v>46.4315</v>
      </c>
      <c r="I1223">
        <v>-87.641390312400006</v>
      </c>
      <c r="J1223">
        <v>26103</v>
      </c>
    </row>
    <row r="1224" spans="1:10" x14ac:dyDescent="0.25">
      <c r="A1224" t="str">
        <f t="shared" si="19"/>
        <v>MIMecosta</v>
      </c>
      <c r="B1224" t="s">
        <v>1234</v>
      </c>
      <c r="C1224" t="s">
        <v>2367</v>
      </c>
      <c r="D1224" t="s">
        <v>398</v>
      </c>
      <c r="E1224" t="s">
        <v>1255</v>
      </c>
      <c r="F1224" t="s">
        <v>57</v>
      </c>
      <c r="G1224">
        <v>555.07100000000003</v>
      </c>
      <c r="H1224">
        <v>43.640799999999999</v>
      </c>
      <c r="I1224">
        <v>-85.324549065599996</v>
      </c>
      <c r="J1224">
        <v>26107</v>
      </c>
    </row>
    <row r="1225" spans="1:10" x14ac:dyDescent="0.25">
      <c r="A1225" t="str">
        <f t="shared" si="19"/>
        <v>MIMenominee</v>
      </c>
      <c r="B1225" t="s">
        <v>1234</v>
      </c>
      <c r="C1225" t="s">
        <v>2367</v>
      </c>
      <c r="D1225" t="s">
        <v>400</v>
      </c>
      <c r="E1225" t="s">
        <v>1256</v>
      </c>
      <c r="F1225" t="s">
        <v>57</v>
      </c>
      <c r="G1225">
        <v>1044.079</v>
      </c>
      <c r="H1225">
        <v>45.580300000000001</v>
      </c>
      <c r="I1225">
        <v>-87.556741127600006</v>
      </c>
      <c r="J1225">
        <v>26109</v>
      </c>
    </row>
    <row r="1226" spans="1:10" x14ac:dyDescent="0.25">
      <c r="A1226" t="str">
        <f t="shared" si="19"/>
        <v>MIMonroe</v>
      </c>
      <c r="B1226" t="s">
        <v>1234</v>
      </c>
      <c r="C1226" t="s">
        <v>2367</v>
      </c>
      <c r="D1226" t="s">
        <v>404</v>
      </c>
      <c r="E1226" t="s">
        <v>203</v>
      </c>
      <c r="F1226" t="s">
        <v>57</v>
      </c>
      <c r="G1226">
        <v>549.39400000000001</v>
      </c>
      <c r="H1226">
        <v>41.9285</v>
      </c>
      <c r="I1226">
        <v>-83.536816350699993</v>
      </c>
      <c r="J1226">
        <v>26115</v>
      </c>
    </row>
    <row r="1227" spans="1:10" x14ac:dyDescent="0.25">
      <c r="A1227" t="str">
        <f t="shared" si="19"/>
        <v>MIOgemaw</v>
      </c>
      <c r="B1227" t="s">
        <v>1234</v>
      </c>
      <c r="C1227" t="s">
        <v>2367</v>
      </c>
      <c r="D1227" t="s">
        <v>412</v>
      </c>
      <c r="E1227" t="s">
        <v>1257</v>
      </c>
      <c r="F1227" t="s">
        <v>57</v>
      </c>
      <c r="G1227">
        <v>563.48800000000006</v>
      </c>
      <c r="H1227">
        <v>44.335000000000001</v>
      </c>
      <c r="I1227">
        <v>-84.126446954599999</v>
      </c>
      <c r="J1227">
        <v>26129</v>
      </c>
    </row>
    <row r="1228" spans="1:10" x14ac:dyDescent="0.25">
      <c r="A1228" t="str">
        <f t="shared" si="19"/>
        <v>MIOscoda</v>
      </c>
      <c r="B1228" t="s">
        <v>1234</v>
      </c>
      <c r="C1228" t="s">
        <v>2367</v>
      </c>
      <c r="D1228" t="s">
        <v>519</v>
      </c>
      <c r="E1228" t="s">
        <v>1258</v>
      </c>
      <c r="F1228" t="s">
        <v>57</v>
      </c>
      <c r="G1228">
        <v>565.73099999999897</v>
      </c>
      <c r="H1228">
        <v>44.681699999999999</v>
      </c>
      <c r="I1228">
        <v>-84.129742944699998</v>
      </c>
      <c r="J1228">
        <v>26135</v>
      </c>
    </row>
    <row r="1229" spans="1:10" x14ac:dyDescent="0.25">
      <c r="A1229" t="str">
        <f t="shared" si="19"/>
        <v>MIPresque Isle</v>
      </c>
      <c r="B1229" t="s">
        <v>1234</v>
      </c>
      <c r="C1229" t="s">
        <v>2367</v>
      </c>
      <c r="D1229" t="s">
        <v>523</v>
      </c>
      <c r="E1229" t="s">
        <v>1259</v>
      </c>
      <c r="F1229" t="s">
        <v>57</v>
      </c>
      <c r="G1229">
        <v>658.71900000000005</v>
      </c>
      <c r="H1229">
        <v>45.340200000000003</v>
      </c>
      <c r="I1229">
        <v>-83.916947605900006</v>
      </c>
      <c r="J1229">
        <v>26141</v>
      </c>
    </row>
    <row r="1230" spans="1:10" x14ac:dyDescent="0.25">
      <c r="A1230" t="str">
        <f t="shared" si="19"/>
        <v>MISt. Clair</v>
      </c>
      <c r="B1230" t="s">
        <v>1234</v>
      </c>
      <c r="C1230" t="s">
        <v>2367</v>
      </c>
      <c r="D1230" t="s">
        <v>497</v>
      </c>
      <c r="E1230" t="s">
        <v>405</v>
      </c>
      <c r="F1230" t="s">
        <v>57</v>
      </c>
      <c r="G1230">
        <v>721.16999999999905</v>
      </c>
      <c r="H1230">
        <v>42.9328</v>
      </c>
      <c r="I1230">
        <v>-82.680534102699994</v>
      </c>
      <c r="J1230">
        <v>26147</v>
      </c>
    </row>
    <row r="1231" spans="1:10" x14ac:dyDescent="0.25">
      <c r="A1231" t="str">
        <f t="shared" si="19"/>
        <v>MIWayne</v>
      </c>
      <c r="B1231" t="s">
        <v>1234</v>
      </c>
      <c r="C1231" t="s">
        <v>2367</v>
      </c>
      <c r="D1231" t="s">
        <v>695</v>
      </c>
      <c r="E1231" t="s">
        <v>737</v>
      </c>
      <c r="F1231" t="s">
        <v>57</v>
      </c>
      <c r="G1231">
        <v>612.08000000000004</v>
      </c>
      <c r="H1231">
        <v>42.281700000000001</v>
      </c>
      <c r="I1231">
        <v>-83.282186488400001</v>
      </c>
      <c r="J1231">
        <v>26163</v>
      </c>
    </row>
    <row r="1232" spans="1:10" x14ac:dyDescent="0.25">
      <c r="A1232" t="str">
        <f t="shared" si="19"/>
        <v>MIWexford</v>
      </c>
      <c r="B1232" t="s">
        <v>1234</v>
      </c>
      <c r="C1232" t="s">
        <v>2367</v>
      </c>
      <c r="D1232" t="s">
        <v>783</v>
      </c>
      <c r="E1232" t="s">
        <v>1260</v>
      </c>
      <c r="F1232" t="s">
        <v>57</v>
      </c>
      <c r="G1232">
        <v>565.00199999999904</v>
      </c>
      <c r="H1232">
        <v>44.338299999999997</v>
      </c>
      <c r="I1232">
        <v>-85.578411767299997</v>
      </c>
      <c r="J1232">
        <v>26165</v>
      </c>
    </row>
    <row r="1233" spans="1:10" x14ac:dyDescent="0.25">
      <c r="A1233" t="str">
        <f t="shared" si="19"/>
        <v>MIAllegan</v>
      </c>
      <c r="B1233" t="s">
        <v>1234</v>
      </c>
      <c r="C1233" t="s">
        <v>2367</v>
      </c>
      <c r="D1233" t="s">
        <v>352</v>
      </c>
      <c r="E1233" t="s">
        <v>1261</v>
      </c>
      <c r="F1233" t="s">
        <v>57</v>
      </c>
      <c r="G1233">
        <v>825.23099999999897</v>
      </c>
      <c r="H1233">
        <v>42.591299999999997</v>
      </c>
      <c r="I1233">
        <v>-85.888493287200006</v>
      </c>
      <c r="J1233">
        <v>26005</v>
      </c>
    </row>
    <row r="1234" spans="1:10" x14ac:dyDescent="0.25">
      <c r="A1234" t="str">
        <f t="shared" si="19"/>
        <v>MIAntrim</v>
      </c>
      <c r="B1234" t="s">
        <v>1234</v>
      </c>
      <c r="C1234" t="s">
        <v>2367</v>
      </c>
      <c r="D1234" t="s">
        <v>356</v>
      </c>
      <c r="E1234" t="s">
        <v>1262</v>
      </c>
      <c r="F1234" t="s">
        <v>57</v>
      </c>
      <c r="G1234">
        <v>475.70299999999901</v>
      </c>
      <c r="H1234">
        <v>44.999099999999999</v>
      </c>
      <c r="I1234">
        <v>-85.140336929100002</v>
      </c>
      <c r="J1234">
        <v>26009</v>
      </c>
    </row>
    <row r="1235" spans="1:10" x14ac:dyDescent="0.25">
      <c r="A1235" t="str">
        <f t="shared" si="19"/>
        <v>MIArenac</v>
      </c>
      <c r="B1235" t="s">
        <v>1234</v>
      </c>
      <c r="C1235" t="s">
        <v>2367</v>
      </c>
      <c r="D1235" t="s">
        <v>358</v>
      </c>
      <c r="E1235" t="s">
        <v>1263</v>
      </c>
      <c r="F1235" t="s">
        <v>57</v>
      </c>
      <c r="G1235">
        <v>363.19099999999901</v>
      </c>
      <c r="H1235">
        <v>44.064900000000002</v>
      </c>
      <c r="I1235">
        <v>-83.894521874899993</v>
      </c>
      <c r="J1235">
        <v>26011</v>
      </c>
    </row>
    <row r="1236" spans="1:10" x14ac:dyDescent="0.25">
      <c r="A1236" t="str">
        <f t="shared" si="19"/>
        <v>MIBarry</v>
      </c>
      <c r="B1236" t="s">
        <v>1234</v>
      </c>
      <c r="C1236" t="s">
        <v>2367</v>
      </c>
      <c r="D1236" t="s">
        <v>417</v>
      </c>
      <c r="E1236" t="s">
        <v>1264</v>
      </c>
      <c r="F1236" t="s">
        <v>57</v>
      </c>
      <c r="G1236">
        <v>553.09199999999896</v>
      </c>
      <c r="H1236">
        <v>42.594999999999999</v>
      </c>
      <c r="I1236">
        <v>-85.3089641089</v>
      </c>
      <c r="J1236">
        <v>26015</v>
      </c>
    </row>
    <row r="1237" spans="1:10" x14ac:dyDescent="0.25">
      <c r="A1237" t="str">
        <f t="shared" si="19"/>
        <v>MIBenzie</v>
      </c>
      <c r="B1237" t="s">
        <v>1234</v>
      </c>
      <c r="C1237" t="s">
        <v>2367</v>
      </c>
      <c r="D1237" t="s">
        <v>419</v>
      </c>
      <c r="E1237" t="s">
        <v>1265</v>
      </c>
      <c r="F1237" t="s">
        <v>57</v>
      </c>
      <c r="G1237">
        <v>319.70400000000001</v>
      </c>
      <c r="H1237">
        <v>44.6387</v>
      </c>
      <c r="I1237">
        <v>-86.015303772300001</v>
      </c>
      <c r="J1237">
        <v>26019</v>
      </c>
    </row>
    <row r="1238" spans="1:10" x14ac:dyDescent="0.25">
      <c r="A1238" t="str">
        <f t="shared" si="19"/>
        <v>MIBerrien</v>
      </c>
      <c r="B1238" t="s">
        <v>1234</v>
      </c>
      <c r="C1238" t="s">
        <v>2367</v>
      </c>
      <c r="D1238" t="s">
        <v>421</v>
      </c>
      <c r="E1238" t="s">
        <v>679</v>
      </c>
      <c r="F1238" t="s">
        <v>57</v>
      </c>
      <c r="G1238">
        <v>567.74699999999905</v>
      </c>
      <c r="H1238">
        <v>41.954700000000003</v>
      </c>
      <c r="I1238">
        <v>-86.4122061562</v>
      </c>
      <c r="J1238">
        <v>26021</v>
      </c>
    </row>
    <row r="1239" spans="1:10" x14ac:dyDescent="0.25">
      <c r="A1239" t="str">
        <f t="shared" si="19"/>
        <v>MIBranch</v>
      </c>
      <c r="B1239" t="s">
        <v>1234</v>
      </c>
      <c r="C1239" t="s">
        <v>2367</v>
      </c>
      <c r="D1239" t="s">
        <v>360</v>
      </c>
      <c r="E1239" t="s">
        <v>1266</v>
      </c>
      <c r="F1239" t="s">
        <v>57</v>
      </c>
      <c r="G1239">
        <v>506.36900000000003</v>
      </c>
      <c r="H1239">
        <v>41.9161</v>
      </c>
      <c r="I1239">
        <v>-85.059011309499994</v>
      </c>
      <c r="J1239">
        <v>26023</v>
      </c>
    </row>
    <row r="1240" spans="1:10" x14ac:dyDescent="0.25">
      <c r="A1240" t="str">
        <f t="shared" si="19"/>
        <v>MICalhoun</v>
      </c>
      <c r="B1240" t="s">
        <v>1234</v>
      </c>
      <c r="C1240" t="s">
        <v>2367</v>
      </c>
      <c r="D1240" t="s">
        <v>362</v>
      </c>
      <c r="E1240" t="s">
        <v>259</v>
      </c>
      <c r="F1240" t="s">
        <v>57</v>
      </c>
      <c r="G1240">
        <v>706.23299999999904</v>
      </c>
      <c r="H1240">
        <v>42.246499999999997</v>
      </c>
      <c r="I1240">
        <v>-85.005593546100002</v>
      </c>
      <c r="J1240">
        <v>26025</v>
      </c>
    </row>
    <row r="1241" spans="1:10" x14ac:dyDescent="0.25">
      <c r="A1241" t="str">
        <f t="shared" si="19"/>
        <v>MICass</v>
      </c>
      <c r="B1241" t="s">
        <v>1234</v>
      </c>
      <c r="C1241" t="s">
        <v>2367</v>
      </c>
      <c r="D1241" t="s">
        <v>364</v>
      </c>
      <c r="E1241" t="s">
        <v>899</v>
      </c>
      <c r="F1241" t="s">
        <v>57</v>
      </c>
      <c r="G1241">
        <v>490.06200000000001</v>
      </c>
      <c r="H1241">
        <v>41.915399999999998</v>
      </c>
      <c r="I1241">
        <v>-85.993487467500003</v>
      </c>
      <c r="J1241">
        <v>26027</v>
      </c>
    </row>
    <row r="1242" spans="1:10" x14ac:dyDescent="0.25">
      <c r="A1242" t="str">
        <f t="shared" si="19"/>
        <v>MICheboygan</v>
      </c>
      <c r="B1242" t="s">
        <v>1234</v>
      </c>
      <c r="C1242" t="s">
        <v>2367</v>
      </c>
      <c r="D1242" t="s">
        <v>323</v>
      </c>
      <c r="E1242" t="s">
        <v>1267</v>
      </c>
      <c r="F1242" t="s">
        <v>57</v>
      </c>
      <c r="G1242">
        <v>715.26400000000001</v>
      </c>
      <c r="H1242">
        <v>45.446800000000003</v>
      </c>
      <c r="I1242">
        <v>-84.499847703</v>
      </c>
      <c r="J1242">
        <v>26031</v>
      </c>
    </row>
    <row r="1243" spans="1:10" x14ac:dyDescent="0.25">
      <c r="A1243" t="str">
        <f t="shared" si="19"/>
        <v>MIClare</v>
      </c>
      <c r="B1243" t="s">
        <v>1234</v>
      </c>
      <c r="C1243" t="s">
        <v>2367</v>
      </c>
      <c r="D1243" t="s">
        <v>368</v>
      </c>
      <c r="E1243" t="s">
        <v>1268</v>
      </c>
      <c r="F1243" t="s">
        <v>57</v>
      </c>
      <c r="G1243">
        <v>564.31500000000005</v>
      </c>
      <c r="H1243">
        <v>43.987900000000003</v>
      </c>
      <c r="I1243">
        <v>-84.847806536700006</v>
      </c>
      <c r="J1243">
        <v>26035</v>
      </c>
    </row>
    <row r="1244" spans="1:10" x14ac:dyDescent="0.25">
      <c r="A1244" t="str">
        <f t="shared" si="19"/>
        <v>MIClinton</v>
      </c>
      <c r="B1244" t="s">
        <v>1234</v>
      </c>
      <c r="C1244" t="s">
        <v>2367</v>
      </c>
      <c r="D1244" t="s">
        <v>325</v>
      </c>
      <c r="E1244" t="s">
        <v>900</v>
      </c>
      <c r="F1244" t="s">
        <v>57</v>
      </c>
      <c r="G1244">
        <v>566.40800000000002</v>
      </c>
      <c r="H1244">
        <v>42.9437</v>
      </c>
      <c r="I1244">
        <v>-84.601515230399997</v>
      </c>
      <c r="J1244">
        <v>26037</v>
      </c>
    </row>
    <row r="1245" spans="1:10" x14ac:dyDescent="0.25">
      <c r="A1245" t="str">
        <f t="shared" si="19"/>
        <v>MIDickinson</v>
      </c>
      <c r="B1245" t="s">
        <v>1234</v>
      </c>
      <c r="C1245" t="s">
        <v>2367</v>
      </c>
      <c r="D1245" t="s">
        <v>370</v>
      </c>
      <c r="E1245" t="s">
        <v>998</v>
      </c>
      <c r="F1245" t="s">
        <v>57</v>
      </c>
      <c r="G1245">
        <v>761.39999999999895</v>
      </c>
      <c r="H1245">
        <v>46.009300000000003</v>
      </c>
      <c r="I1245">
        <v>-87.870173538399996</v>
      </c>
      <c r="J1245">
        <v>26043</v>
      </c>
    </row>
    <row r="1246" spans="1:10" x14ac:dyDescent="0.25">
      <c r="A1246" t="str">
        <f t="shared" si="19"/>
        <v>MIEaton</v>
      </c>
      <c r="B1246" t="s">
        <v>1234</v>
      </c>
      <c r="C1246" t="s">
        <v>2367</v>
      </c>
      <c r="D1246" t="s">
        <v>331</v>
      </c>
      <c r="E1246" t="s">
        <v>1269</v>
      </c>
      <c r="F1246" t="s">
        <v>57</v>
      </c>
      <c r="G1246">
        <v>575.17499999999905</v>
      </c>
      <c r="H1246">
        <v>42.5961</v>
      </c>
      <c r="I1246">
        <v>-84.838304875399999</v>
      </c>
      <c r="J1246">
        <v>26045</v>
      </c>
    </row>
    <row r="1247" spans="1:10" x14ac:dyDescent="0.25">
      <c r="A1247" t="str">
        <f t="shared" si="19"/>
        <v>MIGenesee</v>
      </c>
      <c r="B1247" t="s">
        <v>1234</v>
      </c>
      <c r="C1247" t="s">
        <v>2367</v>
      </c>
      <c r="D1247" t="s">
        <v>333</v>
      </c>
      <c r="E1247" t="s">
        <v>1270</v>
      </c>
      <c r="F1247" t="s">
        <v>57</v>
      </c>
      <c r="G1247">
        <v>636.97699999999895</v>
      </c>
      <c r="H1247">
        <v>43.021700000000003</v>
      </c>
      <c r="I1247">
        <v>-83.706716114200006</v>
      </c>
      <c r="J1247">
        <v>26049</v>
      </c>
    </row>
    <row r="1248" spans="1:10" x14ac:dyDescent="0.25">
      <c r="A1248" t="str">
        <f t="shared" si="19"/>
        <v>MIGladwin</v>
      </c>
      <c r="B1248" t="s">
        <v>1234</v>
      </c>
      <c r="C1248" t="s">
        <v>2367</v>
      </c>
      <c r="D1248" t="s">
        <v>374</v>
      </c>
      <c r="E1248" t="s">
        <v>1271</v>
      </c>
      <c r="F1248" t="s">
        <v>57</v>
      </c>
      <c r="G1248">
        <v>501.779</v>
      </c>
      <c r="H1248">
        <v>43.990600000000001</v>
      </c>
      <c r="I1248">
        <v>-84.388262884400007</v>
      </c>
      <c r="J1248">
        <v>26051</v>
      </c>
    </row>
    <row r="1249" spans="1:10" x14ac:dyDescent="0.25">
      <c r="A1249" t="str">
        <f t="shared" si="19"/>
        <v>MIGratiot</v>
      </c>
      <c r="B1249" t="s">
        <v>1234</v>
      </c>
      <c r="C1249" t="s">
        <v>2367</v>
      </c>
      <c r="D1249" t="s">
        <v>337</v>
      </c>
      <c r="E1249" t="s">
        <v>1272</v>
      </c>
      <c r="F1249" t="s">
        <v>57</v>
      </c>
      <c r="G1249">
        <v>568.46400000000006</v>
      </c>
      <c r="H1249">
        <v>43.292700000000004</v>
      </c>
      <c r="I1249">
        <v>-84.604924673300005</v>
      </c>
      <c r="J1249">
        <v>26057</v>
      </c>
    </row>
    <row r="1250" spans="1:10" x14ac:dyDescent="0.25">
      <c r="A1250" t="str">
        <f t="shared" si="19"/>
        <v>MIHillsdale</v>
      </c>
      <c r="B1250" t="s">
        <v>1234</v>
      </c>
      <c r="C1250" t="s">
        <v>2367</v>
      </c>
      <c r="D1250" t="s">
        <v>378</v>
      </c>
      <c r="E1250" t="s">
        <v>1273</v>
      </c>
      <c r="F1250" t="s">
        <v>57</v>
      </c>
      <c r="G1250">
        <v>598.13300000000004</v>
      </c>
      <c r="H1250">
        <v>41.887799999999999</v>
      </c>
      <c r="I1250">
        <v>-84.592943916199999</v>
      </c>
      <c r="J1250">
        <v>26059</v>
      </c>
    </row>
    <row r="1251" spans="1:10" x14ac:dyDescent="0.25">
      <c r="A1251" t="str">
        <f t="shared" si="19"/>
        <v>MIIngham</v>
      </c>
      <c r="B1251" t="s">
        <v>1234</v>
      </c>
      <c r="C1251" t="s">
        <v>2367</v>
      </c>
      <c r="D1251" t="s">
        <v>382</v>
      </c>
      <c r="E1251" t="s">
        <v>1274</v>
      </c>
      <c r="F1251" t="s">
        <v>57</v>
      </c>
      <c r="G1251">
        <v>556.12</v>
      </c>
      <c r="H1251">
        <v>42.597099999999998</v>
      </c>
      <c r="I1251">
        <v>-84.373543527699994</v>
      </c>
      <c r="J1251">
        <v>26065</v>
      </c>
    </row>
    <row r="1252" spans="1:10" x14ac:dyDescent="0.25">
      <c r="A1252" t="str">
        <f t="shared" si="19"/>
        <v>MIOttawa</v>
      </c>
      <c r="B1252" t="s">
        <v>1234</v>
      </c>
      <c r="C1252" t="s">
        <v>2367</v>
      </c>
      <c r="D1252" t="s">
        <v>493</v>
      </c>
      <c r="E1252" t="s">
        <v>1060</v>
      </c>
      <c r="F1252" t="s">
        <v>57</v>
      </c>
      <c r="G1252">
        <v>563.46699999999896</v>
      </c>
      <c r="H1252">
        <v>42.959800000000001</v>
      </c>
      <c r="I1252">
        <v>-85.996144365899994</v>
      </c>
      <c r="J1252">
        <v>26139</v>
      </c>
    </row>
    <row r="1253" spans="1:10" x14ac:dyDescent="0.25">
      <c r="A1253" t="str">
        <f t="shared" si="19"/>
        <v>MIRoscommon</v>
      </c>
      <c r="B1253" t="s">
        <v>1234</v>
      </c>
      <c r="C1253" t="s">
        <v>2367</v>
      </c>
      <c r="D1253" t="s">
        <v>506</v>
      </c>
      <c r="E1253" t="s">
        <v>1275</v>
      </c>
      <c r="F1253" t="s">
        <v>57</v>
      </c>
      <c r="G1253">
        <v>519.63599999999894</v>
      </c>
      <c r="H1253">
        <v>44.335599999999999</v>
      </c>
      <c r="I1253">
        <v>-84.611563540700004</v>
      </c>
      <c r="J1253">
        <v>26143</v>
      </c>
    </row>
    <row r="1254" spans="1:10" x14ac:dyDescent="0.25">
      <c r="A1254" t="str">
        <f t="shared" si="19"/>
        <v>MISaginaw</v>
      </c>
      <c r="B1254" t="s">
        <v>1234</v>
      </c>
      <c r="C1254" t="s">
        <v>2367</v>
      </c>
      <c r="D1254" t="s">
        <v>495</v>
      </c>
      <c r="E1254" t="s">
        <v>1276</v>
      </c>
      <c r="F1254" t="s">
        <v>57</v>
      </c>
      <c r="G1254">
        <v>800.11400000000003</v>
      </c>
      <c r="H1254">
        <v>43.335000000000001</v>
      </c>
      <c r="I1254">
        <v>-84.053169015199998</v>
      </c>
      <c r="J1254">
        <v>26145</v>
      </c>
    </row>
    <row r="1255" spans="1:10" x14ac:dyDescent="0.25">
      <c r="A1255" t="str">
        <f t="shared" si="19"/>
        <v>MISt. Joseph</v>
      </c>
      <c r="B1255" t="s">
        <v>1234</v>
      </c>
      <c r="C1255" t="s">
        <v>2367</v>
      </c>
      <c r="D1255" t="s">
        <v>507</v>
      </c>
      <c r="E1255" t="s">
        <v>983</v>
      </c>
      <c r="F1255" t="s">
        <v>57</v>
      </c>
      <c r="G1255">
        <v>500.59100000000001</v>
      </c>
      <c r="H1255">
        <v>41.914400000000001</v>
      </c>
      <c r="I1255">
        <v>-85.527757578099994</v>
      </c>
      <c r="J1255">
        <v>26149</v>
      </c>
    </row>
    <row r="1256" spans="1:10" x14ac:dyDescent="0.25">
      <c r="A1256" t="str">
        <f t="shared" si="19"/>
        <v>MISanilac</v>
      </c>
      <c r="B1256" t="s">
        <v>1234</v>
      </c>
      <c r="C1256" t="s">
        <v>2367</v>
      </c>
      <c r="D1256" t="s">
        <v>694</v>
      </c>
      <c r="E1256" t="s">
        <v>1277</v>
      </c>
      <c r="F1256" t="s">
        <v>57</v>
      </c>
      <c r="G1256">
        <v>962.56600000000003</v>
      </c>
      <c r="H1256">
        <v>43.4236</v>
      </c>
      <c r="I1256">
        <v>-82.820427731199999</v>
      </c>
      <c r="J1256">
        <v>26151</v>
      </c>
    </row>
    <row r="1257" spans="1:10" x14ac:dyDescent="0.25">
      <c r="A1257" t="str">
        <f t="shared" si="19"/>
        <v>MISchoolcraft</v>
      </c>
      <c r="B1257" t="s">
        <v>1234</v>
      </c>
      <c r="C1257" t="s">
        <v>2367</v>
      </c>
      <c r="D1257" t="s">
        <v>776</v>
      </c>
      <c r="E1257" t="s">
        <v>1278</v>
      </c>
      <c r="F1257" t="s">
        <v>57</v>
      </c>
      <c r="G1257">
        <v>1171.3579999999999</v>
      </c>
      <c r="H1257">
        <v>46.196599999999997</v>
      </c>
      <c r="I1257">
        <v>-86.199668250100004</v>
      </c>
      <c r="J1257">
        <v>26153</v>
      </c>
    </row>
    <row r="1258" spans="1:10" x14ac:dyDescent="0.25">
      <c r="A1258" t="str">
        <f t="shared" si="19"/>
        <v>MIKent</v>
      </c>
      <c r="B1258" t="s">
        <v>1234</v>
      </c>
      <c r="C1258" t="s">
        <v>2367</v>
      </c>
      <c r="D1258" t="s">
        <v>435</v>
      </c>
      <c r="E1258" t="s">
        <v>231</v>
      </c>
      <c r="F1258" t="s">
        <v>57</v>
      </c>
      <c r="G1258">
        <v>846.94799999999896</v>
      </c>
      <c r="H1258">
        <v>43.032200000000003</v>
      </c>
      <c r="I1258">
        <v>-85.549296135000006</v>
      </c>
      <c r="J1258">
        <v>26081</v>
      </c>
    </row>
    <row r="1259" spans="1:10" x14ac:dyDescent="0.25">
      <c r="A1259" t="str">
        <f t="shared" si="19"/>
        <v>MILake</v>
      </c>
      <c r="B1259" t="s">
        <v>1234</v>
      </c>
      <c r="C1259" t="s">
        <v>2367</v>
      </c>
      <c r="D1259" t="s">
        <v>386</v>
      </c>
      <c r="E1259" t="s">
        <v>534</v>
      </c>
      <c r="F1259" t="s">
        <v>57</v>
      </c>
      <c r="G1259">
        <v>567.37</v>
      </c>
      <c r="H1259">
        <v>43.99</v>
      </c>
      <c r="I1259">
        <v>-85.801676529000005</v>
      </c>
      <c r="J1259">
        <v>26085</v>
      </c>
    </row>
    <row r="1260" spans="1:10" x14ac:dyDescent="0.25">
      <c r="A1260" t="str">
        <f t="shared" si="19"/>
        <v>MILapeer</v>
      </c>
      <c r="B1260" t="s">
        <v>1234</v>
      </c>
      <c r="C1260" t="s">
        <v>2367</v>
      </c>
      <c r="D1260" t="s">
        <v>388</v>
      </c>
      <c r="E1260" t="s">
        <v>1279</v>
      </c>
      <c r="F1260" t="s">
        <v>57</v>
      </c>
      <c r="G1260">
        <v>643.01400000000001</v>
      </c>
      <c r="H1260">
        <v>43.0901</v>
      </c>
      <c r="I1260">
        <v>-83.221787113399998</v>
      </c>
      <c r="J1260">
        <v>26087</v>
      </c>
    </row>
    <row r="1261" spans="1:10" x14ac:dyDescent="0.25">
      <c r="A1261" t="str">
        <f t="shared" si="19"/>
        <v>MILenawee</v>
      </c>
      <c r="B1261" t="s">
        <v>1234</v>
      </c>
      <c r="C1261" t="s">
        <v>2367</v>
      </c>
      <c r="D1261" t="s">
        <v>392</v>
      </c>
      <c r="E1261" t="s">
        <v>1280</v>
      </c>
      <c r="F1261" t="s">
        <v>57</v>
      </c>
      <c r="G1261">
        <v>749.55499999999904</v>
      </c>
      <c r="H1261">
        <v>41.895099999999999</v>
      </c>
      <c r="I1261">
        <v>-84.066386628399997</v>
      </c>
      <c r="J1261">
        <v>26091</v>
      </c>
    </row>
    <row r="1262" spans="1:10" x14ac:dyDescent="0.25">
      <c r="A1262" t="str">
        <f t="shared" si="19"/>
        <v>MILivingston</v>
      </c>
      <c r="B1262" t="s">
        <v>1234</v>
      </c>
      <c r="C1262" t="s">
        <v>2367</v>
      </c>
      <c r="D1262" t="s">
        <v>438</v>
      </c>
      <c r="E1262" t="s">
        <v>917</v>
      </c>
      <c r="F1262" t="s">
        <v>57</v>
      </c>
      <c r="G1262">
        <v>565.25400000000002</v>
      </c>
      <c r="H1262">
        <v>42.602899999999998</v>
      </c>
      <c r="I1262">
        <v>-83.911526322300006</v>
      </c>
      <c r="J1262">
        <v>26093</v>
      </c>
    </row>
    <row r="1263" spans="1:10" x14ac:dyDescent="0.25">
      <c r="A1263" t="str">
        <f t="shared" si="19"/>
        <v>MILuce</v>
      </c>
      <c r="B1263" t="s">
        <v>1234</v>
      </c>
      <c r="C1263" t="s">
        <v>2367</v>
      </c>
      <c r="D1263" t="s">
        <v>394</v>
      </c>
      <c r="E1263" t="s">
        <v>1281</v>
      </c>
      <c r="F1263" t="s">
        <v>57</v>
      </c>
      <c r="G1263">
        <v>899.07799999999895</v>
      </c>
      <c r="H1263">
        <v>46.470599999999997</v>
      </c>
      <c r="I1263">
        <v>-85.544411562199997</v>
      </c>
      <c r="J1263">
        <v>26095</v>
      </c>
    </row>
    <row r="1264" spans="1:10" x14ac:dyDescent="0.25">
      <c r="A1264" t="str">
        <f t="shared" si="19"/>
        <v>MIManistee</v>
      </c>
      <c r="B1264" t="s">
        <v>1234</v>
      </c>
      <c r="C1264" t="s">
        <v>2367</v>
      </c>
      <c r="D1264" t="s">
        <v>431</v>
      </c>
      <c r="E1264" t="s">
        <v>1282</v>
      </c>
      <c r="F1264" t="s">
        <v>57</v>
      </c>
      <c r="G1264">
        <v>542.149</v>
      </c>
      <c r="H1264">
        <v>44.332999999999998</v>
      </c>
      <c r="I1264">
        <v>-86.056767994400005</v>
      </c>
      <c r="J1264">
        <v>26101</v>
      </c>
    </row>
    <row r="1265" spans="1:10" x14ac:dyDescent="0.25">
      <c r="A1265" t="str">
        <f t="shared" si="19"/>
        <v>MIMason</v>
      </c>
      <c r="B1265" t="s">
        <v>1234</v>
      </c>
      <c r="C1265" t="s">
        <v>2367</v>
      </c>
      <c r="D1265" t="s">
        <v>441</v>
      </c>
      <c r="E1265" t="s">
        <v>903</v>
      </c>
      <c r="F1265" t="s">
        <v>57</v>
      </c>
      <c r="G1265">
        <v>495.07299999999901</v>
      </c>
      <c r="H1265">
        <v>43.9953</v>
      </c>
      <c r="I1265">
        <v>-86.249895140600003</v>
      </c>
      <c r="J1265">
        <v>26105</v>
      </c>
    </row>
    <row r="1266" spans="1:10" x14ac:dyDescent="0.25">
      <c r="A1266" t="str">
        <f t="shared" si="19"/>
        <v>MIMidland</v>
      </c>
      <c r="B1266" t="s">
        <v>1234</v>
      </c>
      <c r="C1266" t="s">
        <v>2367</v>
      </c>
      <c r="D1266" t="s">
        <v>443</v>
      </c>
      <c r="E1266" t="s">
        <v>1283</v>
      </c>
      <c r="F1266" t="s">
        <v>57</v>
      </c>
      <c r="G1266">
        <v>516.25300000000004</v>
      </c>
      <c r="H1266">
        <v>43.646799999999999</v>
      </c>
      <c r="I1266">
        <v>-84.3881183867</v>
      </c>
      <c r="J1266">
        <v>26111</v>
      </c>
    </row>
    <row r="1267" spans="1:10" x14ac:dyDescent="0.25">
      <c r="A1267" t="str">
        <f t="shared" si="19"/>
        <v>MIMissaukee</v>
      </c>
      <c r="B1267" t="s">
        <v>1234</v>
      </c>
      <c r="C1267" t="s">
        <v>2367</v>
      </c>
      <c r="D1267" t="s">
        <v>402</v>
      </c>
      <c r="E1267" t="s">
        <v>1284</v>
      </c>
      <c r="F1267" t="s">
        <v>57</v>
      </c>
      <c r="G1267">
        <v>564.726</v>
      </c>
      <c r="H1267">
        <v>44.337400000000002</v>
      </c>
      <c r="I1267">
        <v>-85.094639947000005</v>
      </c>
      <c r="J1267">
        <v>26113</v>
      </c>
    </row>
    <row r="1268" spans="1:10" x14ac:dyDescent="0.25">
      <c r="A1268" t="str">
        <f t="shared" si="19"/>
        <v>MIMontcalm</v>
      </c>
      <c r="B1268" t="s">
        <v>1234</v>
      </c>
      <c r="C1268" t="s">
        <v>2367</v>
      </c>
      <c r="D1268" t="s">
        <v>406</v>
      </c>
      <c r="E1268" t="s">
        <v>1285</v>
      </c>
      <c r="F1268" t="s">
        <v>57</v>
      </c>
      <c r="G1268">
        <v>705.399</v>
      </c>
      <c r="H1268">
        <v>43.311</v>
      </c>
      <c r="I1268">
        <v>-85.152549304000004</v>
      </c>
      <c r="J1268">
        <v>26117</v>
      </c>
    </row>
    <row r="1269" spans="1:10" x14ac:dyDescent="0.25">
      <c r="A1269" t="str">
        <f t="shared" si="19"/>
        <v>MIMontmorency</v>
      </c>
      <c r="B1269" t="s">
        <v>1234</v>
      </c>
      <c r="C1269" t="s">
        <v>2367</v>
      </c>
      <c r="D1269" t="s">
        <v>408</v>
      </c>
      <c r="E1269" t="s">
        <v>1286</v>
      </c>
      <c r="F1269" t="s">
        <v>57</v>
      </c>
      <c r="G1269">
        <v>546.66300000000001</v>
      </c>
      <c r="H1269">
        <v>45.027500000000003</v>
      </c>
      <c r="I1269">
        <v>-84.127254502200003</v>
      </c>
      <c r="J1269">
        <v>26119</v>
      </c>
    </row>
    <row r="1270" spans="1:10" x14ac:dyDescent="0.25">
      <c r="A1270" t="str">
        <f t="shared" si="19"/>
        <v>MIMuskegon</v>
      </c>
      <c r="B1270" t="s">
        <v>1234</v>
      </c>
      <c r="C1270" t="s">
        <v>2367</v>
      </c>
      <c r="D1270" t="s">
        <v>410</v>
      </c>
      <c r="E1270" t="s">
        <v>1287</v>
      </c>
      <c r="F1270" t="s">
        <v>57</v>
      </c>
      <c r="G1270">
        <v>499.24599999999901</v>
      </c>
      <c r="H1270">
        <v>43.291200000000003</v>
      </c>
      <c r="I1270">
        <v>-86.152075657200001</v>
      </c>
      <c r="J1270">
        <v>26121</v>
      </c>
    </row>
    <row r="1271" spans="1:10" x14ac:dyDescent="0.25">
      <c r="A1271" t="str">
        <f t="shared" si="19"/>
        <v>MINewaygo</v>
      </c>
      <c r="B1271" t="s">
        <v>1234</v>
      </c>
      <c r="C1271" t="s">
        <v>2367</v>
      </c>
      <c r="D1271" t="s">
        <v>423</v>
      </c>
      <c r="E1271" t="s">
        <v>1288</v>
      </c>
      <c r="F1271" t="s">
        <v>57</v>
      </c>
      <c r="G1271">
        <v>813.20399999999904</v>
      </c>
      <c r="H1271">
        <v>43.554200000000002</v>
      </c>
      <c r="I1271">
        <v>-85.800906104199996</v>
      </c>
      <c r="J1271">
        <v>26123</v>
      </c>
    </row>
    <row r="1272" spans="1:10" x14ac:dyDescent="0.25">
      <c r="A1272" t="str">
        <f t="shared" si="19"/>
        <v>MIOakland</v>
      </c>
      <c r="B1272" t="s">
        <v>1234</v>
      </c>
      <c r="C1272" t="s">
        <v>2367</v>
      </c>
      <c r="D1272" t="s">
        <v>425</v>
      </c>
      <c r="E1272" t="s">
        <v>1289</v>
      </c>
      <c r="F1272" t="s">
        <v>57</v>
      </c>
      <c r="G1272">
        <v>867.66300000000001</v>
      </c>
      <c r="H1272">
        <v>42.660400000000003</v>
      </c>
      <c r="I1272">
        <v>-83.385789490799993</v>
      </c>
      <c r="J1272">
        <v>26125</v>
      </c>
    </row>
    <row r="1273" spans="1:10" x14ac:dyDescent="0.25">
      <c r="A1273" t="str">
        <f t="shared" si="19"/>
        <v>MIOceana</v>
      </c>
      <c r="B1273" t="s">
        <v>1234</v>
      </c>
      <c r="C1273" t="s">
        <v>2367</v>
      </c>
      <c r="D1273" t="s">
        <v>427</v>
      </c>
      <c r="E1273" t="s">
        <v>1290</v>
      </c>
      <c r="F1273" t="s">
        <v>57</v>
      </c>
      <c r="G1273">
        <v>512.07100000000003</v>
      </c>
      <c r="H1273">
        <v>43.640900000000002</v>
      </c>
      <c r="I1273">
        <v>-86.2676376191</v>
      </c>
      <c r="J1273">
        <v>26127</v>
      </c>
    </row>
    <row r="1274" spans="1:10" x14ac:dyDescent="0.25">
      <c r="A1274" t="str">
        <f t="shared" si="19"/>
        <v>MIOntonagon</v>
      </c>
      <c r="B1274" t="s">
        <v>1234</v>
      </c>
      <c r="C1274" t="s">
        <v>2367</v>
      </c>
      <c r="D1274" t="s">
        <v>413</v>
      </c>
      <c r="E1274" t="s">
        <v>1291</v>
      </c>
      <c r="F1274" t="s">
        <v>57</v>
      </c>
      <c r="G1274">
        <v>1311.2249999999999</v>
      </c>
      <c r="H1274">
        <v>46.664400000000001</v>
      </c>
      <c r="I1274">
        <v>-89.315023563899999</v>
      </c>
      <c r="J1274">
        <v>26131</v>
      </c>
    </row>
    <row r="1275" spans="1:10" x14ac:dyDescent="0.25">
      <c r="A1275" t="str">
        <f t="shared" si="19"/>
        <v>MIOsceola</v>
      </c>
      <c r="B1275" t="s">
        <v>1234</v>
      </c>
      <c r="C1275" t="s">
        <v>2367</v>
      </c>
      <c r="D1275" t="s">
        <v>429</v>
      </c>
      <c r="E1275" t="s">
        <v>665</v>
      </c>
      <c r="F1275" t="s">
        <v>57</v>
      </c>
      <c r="G1275">
        <v>566.39099999999905</v>
      </c>
      <c r="H1275">
        <v>43.989899999999999</v>
      </c>
      <c r="I1275">
        <v>-85.325274146599995</v>
      </c>
      <c r="J1275">
        <v>26133</v>
      </c>
    </row>
    <row r="1276" spans="1:10" x14ac:dyDescent="0.25">
      <c r="A1276" t="str">
        <f t="shared" si="19"/>
        <v>MIOtsego</v>
      </c>
      <c r="B1276" t="s">
        <v>1234</v>
      </c>
      <c r="C1276" t="s">
        <v>2367</v>
      </c>
      <c r="D1276" t="s">
        <v>521</v>
      </c>
      <c r="E1276" t="s">
        <v>1292</v>
      </c>
      <c r="F1276" t="s">
        <v>57</v>
      </c>
      <c r="G1276">
        <v>514.971</v>
      </c>
      <c r="H1276">
        <v>45.0214</v>
      </c>
      <c r="I1276">
        <v>-84.599038231199998</v>
      </c>
      <c r="J1276">
        <v>26137</v>
      </c>
    </row>
    <row r="1277" spans="1:10" x14ac:dyDescent="0.25">
      <c r="A1277" t="str">
        <f t="shared" si="19"/>
        <v>MIShiawassee</v>
      </c>
      <c r="B1277" t="s">
        <v>1234</v>
      </c>
      <c r="C1277" t="s">
        <v>2367</v>
      </c>
      <c r="D1277" t="s">
        <v>777</v>
      </c>
      <c r="E1277" t="s">
        <v>1293</v>
      </c>
      <c r="F1277" t="s">
        <v>57</v>
      </c>
      <c r="G1277">
        <v>530.66800000000001</v>
      </c>
      <c r="H1277">
        <v>42.953699999999998</v>
      </c>
      <c r="I1277">
        <v>-84.1467332255</v>
      </c>
      <c r="J1277">
        <v>26155</v>
      </c>
    </row>
    <row r="1278" spans="1:10" x14ac:dyDescent="0.25">
      <c r="A1278" t="str">
        <f t="shared" si="19"/>
        <v>MITuscola</v>
      </c>
      <c r="B1278" t="s">
        <v>1234</v>
      </c>
      <c r="C1278" t="s">
        <v>2367</v>
      </c>
      <c r="D1278" t="s">
        <v>779</v>
      </c>
      <c r="E1278" t="s">
        <v>1294</v>
      </c>
      <c r="F1278" t="s">
        <v>57</v>
      </c>
      <c r="G1278">
        <v>803.12699999999904</v>
      </c>
      <c r="H1278">
        <v>43.464599999999997</v>
      </c>
      <c r="I1278">
        <v>-83.417086952399998</v>
      </c>
      <c r="J1278">
        <v>26157</v>
      </c>
    </row>
    <row r="1279" spans="1:10" x14ac:dyDescent="0.25">
      <c r="A1279" t="str">
        <f t="shared" si="19"/>
        <v>MIVan Buren</v>
      </c>
      <c r="B1279" t="s">
        <v>1234</v>
      </c>
      <c r="C1279" t="s">
        <v>2367</v>
      </c>
      <c r="D1279" t="s">
        <v>780</v>
      </c>
      <c r="E1279" t="s">
        <v>524</v>
      </c>
      <c r="F1279" t="s">
        <v>57</v>
      </c>
      <c r="G1279">
        <v>607.47400000000005</v>
      </c>
      <c r="H1279">
        <v>42.251300000000001</v>
      </c>
      <c r="I1279">
        <v>-86.018923235599999</v>
      </c>
      <c r="J1279">
        <v>26159</v>
      </c>
    </row>
    <row r="1280" spans="1:10" x14ac:dyDescent="0.25">
      <c r="A1280" t="str">
        <f t="shared" si="19"/>
        <v>MIWashtenaw</v>
      </c>
      <c r="B1280" t="s">
        <v>1234</v>
      </c>
      <c r="C1280" t="s">
        <v>2367</v>
      </c>
      <c r="D1280" t="s">
        <v>781</v>
      </c>
      <c r="E1280" t="s">
        <v>1295</v>
      </c>
      <c r="F1280" t="s">
        <v>57</v>
      </c>
      <c r="G1280">
        <v>705.96500000000003</v>
      </c>
      <c r="H1280">
        <v>42.2532</v>
      </c>
      <c r="I1280">
        <v>-83.838766472100005</v>
      </c>
      <c r="J1280">
        <v>26161</v>
      </c>
    </row>
    <row r="1281" spans="1:10" x14ac:dyDescent="0.25">
      <c r="A1281" t="str">
        <f t="shared" si="19"/>
        <v>MIGogebic</v>
      </c>
      <c r="B1281" t="s">
        <v>1234</v>
      </c>
      <c r="C1281" t="s">
        <v>2367</v>
      </c>
      <c r="D1281" t="s">
        <v>335</v>
      </c>
      <c r="E1281" t="s">
        <v>1296</v>
      </c>
      <c r="F1281" t="s">
        <v>57</v>
      </c>
      <c r="G1281">
        <v>1101.8489999999999</v>
      </c>
      <c r="H1281">
        <v>46.408799999999999</v>
      </c>
      <c r="I1281">
        <v>-89.694308167399996</v>
      </c>
      <c r="J1281">
        <v>26053</v>
      </c>
    </row>
    <row r="1282" spans="1:10" x14ac:dyDescent="0.25">
      <c r="A1282" t="str">
        <f t="shared" si="19"/>
        <v>MNHouston</v>
      </c>
      <c r="B1282" t="s">
        <v>1297</v>
      </c>
      <c r="C1282" t="s">
        <v>2368</v>
      </c>
      <c r="D1282" t="s">
        <v>376</v>
      </c>
      <c r="E1282" t="s">
        <v>434</v>
      </c>
      <c r="F1282" t="s">
        <v>57</v>
      </c>
      <c r="G1282">
        <v>552.05799999999897</v>
      </c>
      <c r="H1282">
        <v>43.671399999999998</v>
      </c>
      <c r="I1282">
        <v>-91.492878612400006</v>
      </c>
      <c r="J1282">
        <v>27055</v>
      </c>
    </row>
    <row r="1283" spans="1:10" x14ac:dyDescent="0.25">
      <c r="A1283" t="str">
        <f t="shared" ref="A1283:A1346" si="20">C1283&amp;E1283</f>
        <v>MNHubbard</v>
      </c>
      <c r="B1283" t="s">
        <v>1297</v>
      </c>
      <c r="C1283" t="s">
        <v>2368</v>
      </c>
      <c r="D1283" t="s">
        <v>337</v>
      </c>
      <c r="E1283" t="s">
        <v>1298</v>
      </c>
      <c r="F1283" t="s">
        <v>57</v>
      </c>
      <c r="G1283">
        <v>925.67499999999905</v>
      </c>
      <c r="H1283">
        <v>47.108699999999999</v>
      </c>
      <c r="I1283">
        <v>-94.916638671200005</v>
      </c>
      <c r="J1283">
        <v>27057</v>
      </c>
    </row>
    <row r="1284" spans="1:10" x14ac:dyDescent="0.25">
      <c r="A1284" t="str">
        <f t="shared" si="20"/>
        <v>MNIsanti</v>
      </c>
      <c r="B1284" t="s">
        <v>1297</v>
      </c>
      <c r="C1284" t="s">
        <v>2368</v>
      </c>
      <c r="D1284" t="s">
        <v>378</v>
      </c>
      <c r="E1284" t="s">
        <v>1299</v>
      </c>
      <c r="F1284" t="s">
        <v>57</v>
      </c>
      <c r="G1284">
        <v>435.79399999999902</v>
      </c>
      <c r="H1284">
        <v>45.561500000000002</v>
      </c>
      <c r="I1284">
        <v>-93.295171976299997</v>
      </c>
      <c r="J1284">
        <v>27059</v>
      </c>
    </row>
    <row r="1285" spans="1:10" x14ac:dyDescent="0.25">
      <c r="A1285" t="str">
        <f t="shared" si="20"/>
        <v>MNJackson</v>
      </c>
      <c r="B1285" t="s">
        <v>1297</v>
      </c>
      <c r="C1285" t="s">
        <v>2368</v>
      </c>
      <c r="D1285" t="s">
        <v>380</v>
      </c>
      <c r="E1285" t="s">
        <v>232</v>
      </c>
      <c r="F1285" t="s">
        <v>57</v>
      </c>
      <c r="G1285">
        <v>702.98199999999895</v>
      </c>
      <c r="H1285">
        <v>43.674100000000003</v>
      </c>
      <c r="I1285">
        <v>-95.1540194759</v>
      </c>
      <c r="J1285">
        <v>27063</v>
      </c>
    </row>
    <row r="1286" spans="1:10" x14ac:dyDescent="0.25">
      <c r="A1286" t="str">
        <f t="shared" si="20"/>
        <v>MNKanabec</v>
      </c>
      <c r="B1286" t="s">
        <v>1297</v>
      </c>
      <c r="C1286" t="s">
        <v>2368</v>
      </c>
      <c r="D1286" t="s">
        <v>382</v>
      </c>
      <c r="E1286" t="s">
        <v>1300</v>
      </c>
      <c r="F1286" t="s">
        <v>57</v>
      </c>
      <c r="G1286">
        <v>521.58600000000001</v>
      </c>
      <c r="H1286">
        <v>45.9452</v>
      </c>
      <c r="I1286">
        <v>-93.293396153200007</v>
      </c>
      <c r="J1286">
        <v>27065</v>
      </c>
    </row>
    <row r="1287" spans="1:10" x14ac:dyDescent="0.25">
      <c r="A1287" t="str">
        <f t="shared" si="20"/>
        <v>MNKandiyohi</v>
      </c>
      <c r="B1287" t="s">
        <v>1297</v>
      </c>
      <c r="C1287" t="s">
        <v>2368</v>
      </c>
      <c r="D1287" t="s">
        <v>341</v>
      </c>
      <c r="E1287" t="s">
        <v>1301</v>
      </c>
      <c r="F1287" t="s">
        <v>57</v>
      </c>
      <c r="G1287">
        <v>796.78499999999894</v>
      </c>
      <c r="H1287">
        <v>45.1524</v>
      </c>
      <c r="I1287">
        <v>-95.004722979199997</v>
      </c>
      <c r="J1287">
        <v>27067</v>
      </c>
    </row>
    <row r="1288" spans="1:10" x14ac:dyDescent="0.25">
      <c r="A1288" t="str">
        <f t="shared" si="20"/>
        <v>MNKoochiching</v>
      </c>
      <c r="B1288" t="s">
        <v>1297</v>
      </c>
      <c r="C1288" t="s">
        <v>2368</v>
      </c>
      <c r="D1288" t="s">
        <v>384</v>
      </c>
      <c r="E1288" t="s">
        <v>1302</v>
      </c>
      <c r="F1288" t="s">
        <v>57</v>
      </c>
      <c r="G1288">
        <v>3104.07</v>
      </c>
      <c r="H1288">
        <v>48.2453</v>
      </c>
      <c r="I1288">
        <v>-93.783368888799998</v>
      </c>
      <c r="J1288">
        <v>27071</v>
      </c>
    </row>
    <row r="1289" spans="1:10" x14ac:dyDescent="0.25">
      <c r="A1289" t="str">
        <f t="shared" si="20"/>
        <v>MNAitkin</v>
      </c>
      <c r="B1289" t="s">
        <v>1297</v>
      </c>
      <c r="C1289" t="s">
        <v>2368</v>
      </c>
      <c r="D1289" t="s">
        <v>349</v>
      </c>
      <c r="E1289" t="s">
        <v>1303</v>
      </c>
      <c r="F1289" t="s">
        <v>57</v>
      </c>
      <c r="G1289">
        <v>1821.663</v>
      </c>
      <c r="H1289">
        <v>46.608199999999997</v>
      </c>
      <c r="I1289">
        <v>-93.415432754099996</v>
      </c>
      <c r="J1289">
        <v>27001</v>
      </c>
    </row>
    <row r="1290" spans="1:10" x14ac:dyDescent="0.25">
      <c r="A1290" t="str">
        <f t="shared" si="20"/>
        <v>MNBlue Earth</v>
      </c>
      <c r="B1290" t="s">
        <v>1297</v>
      </c>
      <c r="C1290" t="s">
        <v>2368</v>
      </c>
      <c r="D1290" t="s">
        <v>415</v>
      </c>
      <c r="E1290" t="s">
        <v>1304</v>
      </c>
      <c r="F1290" t="s">
        <v>57</v>
      </c>
      <c r="G1290">
        <v>747.84400000000005</v>
      </c>
      <c r="H1290">
        <v>44.034599999999998</v>
      </c>
      <c r="I1290">
        <v>-94.067017333500004</v>
      </c>
      <c r="J1290">
        <v>27013</v>
      </c>
    </row>
    <row r="1291" spans="1:10" x14ac:dyDescent="0.25">
      <c r="A1291" t="str">
        <f t="shared" si="20"/>
        <v>MNBrown</v>
      </c>
      <c r="B1291" t="s">
        <v>1297</v>
      </c>
      <c r="C1291" t="s">
        <v>2368</v>
      </c>
      <c r="D1291" t="s">
        <v>417</v>
      </c>
      <c r="E1291" t="s">
        <v>909</v>
      </c>
      <c r="F1291" t="s">
        <v>57</v>
      </c>
      <c r="G1291">
        <v>611.09</v>
      </c>
      <c r="H1291">
        <v>44.242199999999997</v>
      </c>
      <c r="I1291">
        <v>-94.727494235099996</v>
      </c>
      <c r="J1291">
        <v>27015</v>
      </c>
    </row>
    <row r="1292" spans="1:10" x14ac:dyDescent="0.25">
      <c r="A1292" t="str">
        <f t="shared" si="20"/>
        <v>MNCass</v>
      </c>
      <c r="B1292" t="s">
        <v>1297</v>
      </c>
      <c r="C1292" t="s">
        <v>2368</v>
      </c>
      <c r="D1292" t="s">
        <v>421</v>
      </c>
      <c r="E1292" t="s">
        <v>899</v>
      </c>
      <c r="F1292" t="s">
        <v>57</v>
      </c>
      <c r="G1292">
        <v>2021.5419999999999</v>
      </c>
      <c r="H1292">
        <v>46.949599999999997</v>
      </c>
      <c r="I1292">
        <v>-94.325353521500006</v>
      </c>
      <c r="J1292">
        <v>27021</v>
      </c>
    </row>
    <row r="1293" spans="1:10" x14ac:dyDescent="0.25">
      <c r="A1293" t="str">
        <f t="shared" si="20"/>
        <v>MNChippewa</v>
      </c>
      <c r="B1293" t="s">
        <v>1297</v>
      </c>
      <c r="C1293" t="s">
        <v>2368</v>
      </c>
      <c r="D1293" t="s">
        <v>360</v>
      </c>
      <c r="E1293" t="s">
        <v>1245</v>
      </c>
      <c r="F1293" t="s">
        <v>57</v>
      </c>
      <c r="G1293">
        <v>581.12199999999905</v>
      </c>
      <c r="H1293">
        <v>45.022300000000001</v>
      </c>
      <c r="I1293">
        <v>-95.566713551099994</v>
      </c>
      <c r="J1293">
        <v>27023</v>
      </c>
    </row>
    <row r="1294" spans="1:10" x14ac:dyDescent="0.25">
      <c r="A1294" t="str">
        <f t="shared" si="20"/>
        <v>MNClay</v>
      </c>
      <c r="B1294" t="s">
        <v>1297</v>
      </c>
      <c r="C1294" t="s">
        <v>2368</v>
      </c>
      <c r="D1294" t="s">
        <v>364</v>
      </c>
      <c r="E1294" t="s">
        <v>365</v>
      </c>
      <c r="F1294" t="s">
        <v>57</v>
      </c>
      <c r="G1294">
        <v>1045.366</v>
      </c>
      <c r="H1294">
        <v>46.892400000000002</v>
      </c>
      <c r="I1294">
        <v>-96.490620200799995</v>
      </c>
      <c r="J1294">
        <v>27027</v>
      </c>
    </row>
    <row r="1295" spans="1:10" x14ac:dyDescent="0.25">
      <c r="A1295" t="str">
        <f t="shared" si="20"/>
        <v>MNCook</v>
      </c>
      <c r="B1295" t="s">
        <v>1297</v>
      </c>
      <c r="C1295" t="s">
        <v>2368</v>
      </c>
      <c r="D1295" t="s">
        <v>323</v>
      </c>
      <c r="E1295" t="s">
        <v>686</v>
      </c>
      <c r="F1295" t="s">
        <v>57</v>
      </c>
      <c r="G1295">
        <v>1452.277</v>
      </c>
      <c r="H1295">
        <v>47.902900000000002</v>
      </c>
      <c r="I1295">
        <v>-90.5306812388</v>
      </c>
      <c r="J1295">
        <v>27031</v>
      </c>
    </row>
    <row r="1296" spans="1:10" x14ac:dyDescent="0.25">
      <c r="A1296" t="str">
        <f t="shared" si="20"/>
        <v>MNCottonwood</v>
      </c>
      <c r="B1296" t="s">
        <v>1297</v>
      </c>
      <c r="C1296" t="s">
        <v>2368</v>
      </c>
      <c r="D1296" t="s">
        <v>366</v>
      </c>
      <c r="E1296" t="s">
        <v>1305</v>
      </c>
      <c r="F1296" t="s">
        <v>57</v>
      </c>
      <c r="G1296">
        <v>638.61</v>
      </c>
      <c r="H1296">
        <v>44.007100000000001</v>
      </c>
      <c r="I1296">
        <v>-95.181189852100005</v>
      </c>
      <c r="J1296">
        <v>27033</v>
      </c>
    </row>
    <row r="1297" spans="1:10" x14ac:dyDescent="0.25">
      <c r="A1297" t="str">
        <f t="shared" si="20"/>
        <v>MNGrant</v>
      </c>
      <c r="B1297" t="s">
        <v>1297</v>
      </c>
      <c r="C1297" t="s">
        <v>2368</v>
      </c>
      <c r="D1297" t="s">
        <v>374</v>
      </c>
      <c r="E1297" t="s">
        <v>465</v>
      </c>
      <c r="F1297" t="s">
        <v>57</v>
      </c>
      <c r="G1297">
        <v>548.15999999999894</v>
      </c>
      <c r="H1297">
        <v>45.933999999999997</v>
      </c>
      <c r="I1297">
        <v>-96.012193332300001</v>
      </c>
      <c r="J1297">
        <v>27051</v>
      </c>
    </row>
    <row r="1298" spans="1:10" x14ac:dyDescent="0.25">
      <c r="A1298" t="str">
        <f t="shared" si="20"/>
        <v>MNHennepin</v>
      </c>
      <c r="B1298" t="s">
        <v>1297</v>
      </c>
      <c r="C1298" t="s">
        <v>2368</v>
      </c>
      <c r="D1298" t="s">
        <v>335</v>
      </c>
      <c r="E1298" t="s">
        <v>1306</v>
      </c>
      <c r="F1298" t="s">
        <v>57</v>
      </c>
      <c r="G1298">
        <v>553.59100000000001</v>
      </c>
      <c r="H1298">
        <v>45.004600000000003</v>
      </c>
      <c r="I1298">
        <v>-93.476885955699998</v>
      </c>
      <c r="J1298">
        <v>27053</v>
      </c>
    </row>
    <row r="1299" spans="1:10" x14ac:dyDescent="0.25">
      <c r="A1299" t="str">
        <f t="shared" si="20"/>
        <v>MNItasca</v>
      </c>
      <c r="B1299" t="s">
        <v>1297</v>
      </c>
      <c r="C1299" t="s">
        <v>2368</v>
      </c>
      <c r="D1299" t="s">
        <v>339</v>
      </c>
      <c r="E1299" t="s">
        <v>1307</v>
      </c>
      <c r="F1299" t="s">
        <v>57</v>
      </c>
      <c r="G1299">
        <v>2667.7220000000002</v>
      </c>
      <c r="H1299">
        <v>47.509500000000003</v>
      </c>
      <c r="I1299">
        <v>-93.631995889999999</v>
      </c>
      <c r="J1299">
        <v>27061</v>
      </c>
    </row>
    <row r="1300" spans="1:10" x14ac:dyDescent="0.25">
      <c r="A1300" t="str">
        <f t="shared" si="20"/>
        <v>MNKittson</v>
      </c>
      <c r="B1300" t="s">
        <v>1297</v>
      </c>
      <c r="C1300" t="s">
        <v>2368</v>
      </c>
      <c r="D1300" t="s">
        <v>433</v>
      </c>
      <c r="E1300" t="s">
        <v>1308</v>
      </c>
      <c r="F1300" t="s">
        <v>57</v>
      </c>
      <c r="G1300">
        <v>1098.8040000000001</v>
      </c>
      <c r="H1300">
        <v>48.776800000000001</v>
      </c>
      <c r="I1300">
        <v>-96.782534113400004</v>
      </c>
      <c r="J1300">
        <v>27069</v>
      </c>
    </row>
    <row r="1301" spans="1:10" x14ac:dyDescent="0.25">
      <c r="A1301" t="str">
        <f t="shared" si="20"/>
        <v>MNLac qui Parle</v>
      </c>
      <c r="B1301" t="s">
        <v>1297</v>
      </c>
      <c r="C1301" t="s">
        <v>2368</v>
      </c>
      <c r="D1301" t="s">
        <v>385</v>
      </c>
      <c r="E1301" t="s">
        <v>1309</v>
      </c>
      <c r="F1301" t="s">
        <v>57</v>
      </c>
      <c r="G1301">
        <v>765.02099999999905</v>
      </c>
      <c r="H1301">
        <v>44.9955</v>
      </c>
      <c r="I1301">
        <v>-96.173500255500002</v>
      </c>
      <c r="J1301">
        <v>27073</v>
      </c>
    </row>
    <row r="1302" spans="1:10" x14ac:dyDescent="0.25">
      <c r="A1302" t="str">
        <f t="shared" si="20"/>
        <v>MNLake</v>
      </c>
      <c r="B1302" t="s">
        <v>1297</v>
      </c>
      <c r="C1302" t="s">
        <v>2368</v>
      </c>
      <c r="D1302" t="s">
        <v>343</v>
      </c>
      <c r="E1302" t="s">
        <v>534</v>
      </c>
      <c r="F1302" t="s">
        <v>57</v>
      </c>
      <c r="G1302">
        <v>2109.2919999999999</v>
      </c>
      <c r="H1302">
        <v>47.641199999999998</v>
      </c>
      <c r="I1302">
        <v>-91.4457692804</v>
      </c>
      <c r="J1302">
        <v>27075</v>
      </c>
    </row>
    <row r="1303" spans="1:10" x14ac:dyDescent="0.25">
      <c r="A1303" t="str">
        <f t="shared" si="20"/>
        <v>MNLake of the Woods</v>
      </c>
      <c r="B1303" t="s">
        <v>1297</v>
      </c>
      <c r="C1303" t="s">
        <v>2368</v>
      </c>
      <c r="D1303" t="s">
        <v>345</v>
      </c>
      <c r="E1303" t="s">
        <v>1310</v>
      </c>
      <c r="F1303" t="s">
        <v>57</v>
      </c>
      <c r="G1303">
        <v>1297.8689999999999</v>
      </c>
      <c r="H1303">
        <v>48.770600000000002</v>
      </c>
      <c r="I1303">
        <v>-94.904956718500003</v>
      </c>
      <c r="J1303">
        <v>27077</v>
      </c>
    </row>
    <row r="1304" spans="1:10" x14ac:dyDescent="0.25">
      <c r="A1304" t="str">
        <f t="shared" si="20"/>
        <v>MNLyon</v>
      </c>
      <c r="B1304" t="s">
        <v>1297</v>
      </c>
      <c r="C1304" t="s">
        <v>2368</v>
      </c>
      <c r="D1304" t="s">
        <v>436</v>
      </c>
      <c r="E1304" t="s">
        <v>1029</v>
      </c>
      <c r="F1304" t="s">
        <v>57</v>
      </c>
      <c r="G1304">
        <v>714.55899999999895</v>
      </c>
      <c r="H1304">
        <v>44.413499999999999</v>
      </c>
      <c r="I1304">
        <v>-95.839020843399993</v>
      </c>
      <c r="J1304">
        <v>27083</v>
      </c>
    </row>
    <row r="1305" spans="1:10" x14ac:dyDescent="0.25">
      <c r="A1305" t="str">
        <f t="shared" si="20"/>
        <v>MNMarshall</v>
      </c>
      <c r="B1305" t="s">
        <v>1297</v>
      </c>
      <c r="C1305" t="s">
        <v>2368</v>
      </c>
      <c r="D1305" t="s">
        <v>390</v>
      </c>
      <c r="E1305" t="s">
        <v>395</v>
      </c>
      <c r="F1305" t="s">
        <v>57</v>
      </c>
      <c r="G1305">
        <v>1775.068</v>
      </c>
      <c r="H1305">
        <v>48.358199999999997</v>
      </c>
      <c r="I1305">
        <v>-96.368508148800004</v>
      </c>
      <c r="J1305">
        <v>27089</v>
      </c>
    </row>
    <row r="1306" spans="1:10" x14ac:dyDescent="0.25">
      <c r="A1306" t="str">
        <f t="shared" si="20"/>
        <v>MNMorrison</v>
      </c>
      <c r="B1306" t="s">
        <v>1297</v>
      </c>
      <c r="C1306" t="s">
        <v>2368</v>
      </c>
      <c r="D1306" t="s">
        <v>396</v>
      </c>
      <c r="E1306" t="s">
        <v>1311</v>
      </c>
      <c r="F1306" t="s">
        <v>57</v>
      </c>
      <c r="G1306">
        <v>1125.0619999999999</v>
      </c>
      <c r="H1306">
        <v>46.012599999999999</v>
      </c>
      <c r="I1306">
        <v>-94.268408955200002</v>
      </c>
      <c r="J1306">
        <v>27097</v>
      </c>
    </row>
    <row r="1307" spans="1:10" x14ac:dyDescent="0.25">
      <c r="A1307" t="str">
        <f t="shared" si="20"/>
        <v>MNNicollet</v>
      </c>
      <c r="B1307" t="s">
        <v>1297</v>
      </c>
      <c r="C1307" t="s">
        <v>2368</v>
      </c>
      <c r="D1307" t="s">
        <v>439</v>
      </c>
      <c r="E1307" t="s">
        <v>1312</v>
      </c>
      <c r="F1307" t="s">
        <v>57</v>
      </c>
      <c r="G1307">
        <v>448.49400000000003</v>
      </c>
      <c r="H1307">
        <v>44.349899999999998</v>
      </c>
      <c r="I1307">
        <v>-94.247292483600006</v>
      </c>
      <c r="J1307">
        <v>27103</v>
      </c>
    </row>
    <row r="1308" spans="1:10" x14ac:dyDescent="0.25">
      <c r="A1308" t="str">
        <f t="shared" si="20"/>
        <v>MNNorman</v>
      </c>
      <c r="B1308" t="s">
        <v>1297</v>
      </c>
      <c r="C1308" t="s">
        <v>2368</v>
      </c>
      <c r="D1308" t="s">
        <v>398</v>
      </c>
      <c r="E1308" t="s">
        <v>1313</v>
      </c>
      <c r="F1308" t="s">
        <v>57</v>
      </c>
      <c r="G1308">
        <v>872.78899999999896</v>
      </c>
      <c r="H1308">
        <v>47.326500000000003</v>
      </c>
      <c r="I1308">
        <v>-96.455369029300002</v>
      </c>
      <c r="J1308">
        <v>27107</v>
      </c>
    </row>
    <row r="1309" spans="1:10" x14ac:dyDescent="0.25">
      <c r="A1309" t="str">
        <f t="shared" si="20"/>
        <v>MNPennington</v>
      </c>
      <c r="B1309" t="s">
        <v>1297</v>
      </c>
      <c r="C1309" t="s">
        <v>2368</v>
      </c>
      <c r="D1309" t="s">
        <v>402</v>
      </c>
      <c r="E1309" t="s">
        <v>1314</v>
      </c>
      <c r="F1309" t="s">
        <v>57</v>
      </c>
      <c r="G1309">
        <v>616.57000000000005</v>
      </c>
      <c r="H1309">
        <v>48.066200000000002</v>
      </c>
      <c r="I1309">
        <v>-96.036700939799999</v>
      </c>
      <c r="J1309">
        <v>27113</v>
      </c>
    </row>
    <row r="1310" spans="1:10" x14ac:dyDescent="0.25">
      <c r="A1310" t="str">
        <f t="shared" si="20"/>
        <v>MNPolk</v>
      </c>
      <c r="B1310" t="s">
        <v>1297</v>
      </c>
      <c r="C1310" t="s">
        <v>2368</v>
      </c>
      <c r="D1310" t="s">
        <v>408</v>
      </c>
      <c r="E1310" t="s">
        <v>512</v>
      </c>
      <c r="F1310" t="s">
        <v>57</v>
      </c>
      <c r="G1310">
        <v>1971.1279999999999</v>
      </c>
      <c r="H1310">
        <v>47.773899999999998</v>
      </c>
      <c r="I1310">
        <v>-96.401997244699999</v>
      </c>
      <c r="J1310">
        <v>27119</v>
      </c>
    </row>
    <row r="1311" spans="1:10" x14ac:dyDescent="0.25">
      <c r="A1311" t="str">
        <f t="shared" si="20"/>
        <v>MNRed Lake</v>
      </c>
      <c r="B1311" t="s">
        <v>1297</v>
      </c>
      <c r="C1311" t="s">
        <v>2368</v>
      </c>
      <c r="D1311" t="s">
        <v>425</v>
      </c>
      <c r="E1311" t="s">
        <v>1315</v>
      </c>
      <c r="F1311" t="s">
        <v>57</v>
      </c>
      <c r="G1311">
        <v>432.40699999999902</v>
      </c>
      <c r="H1311">
        <v>47.871699999999997</v>
      </c>
      <c r="I1311">
        <v>-96.095330938399997</v>
      </c>
      <c r="J1311">
        <v>27125</v>
      </c>
    </row>
    <row r="1312" spans="1:10" x14ac:dyDescent="0.25">
      <c r="A1312" t="str">
        <f t="shared" si="20"/>
        <v>MNRedwood</v>
      </c>
      <c r="B1312" t="s">
        <v>1297</v>
      </c>
      <c r="C1312" t="s">
        <v>2368</v>
      </c>
      <c r="D1312" t="s">
        <v>427</v>
      </c>
      <c r="E1312" t="s">
        <v>1316</v>
      </c>
      <c r="F1312" t="s">
        <v>57</v>
      </c>
      <c r="G1312">
        <v>878.572</v>
      </c>
      <c r="H1312">
        <v>44.403700000000001</v>
      </c>
      <c r="I1312">
        <v>-95.253828087200006</v>
      </c>
      <c r="J1312">
        <v>27127</v>
      </c>
    </row>
    <row r="1313" spans="1:10" x14ac:dyDescent="0.25">
      <c r="A1313" t="str">
        <f t="shared" si="20"/>
        <v>MNRenville</v>
      </c>
      <c r="B1313" t="s">
        <v>1297</v>
      </c>
      <c r="C1313" t="s">
        <v>2368</v>
      </c>
      <c r="D1313" t="s">
        <v>412</v>
      </c>
      <c r="E1313" t="s">
        <v>1317</v>
      </c>
      <c r="F1313" t="s">
        <v>57</v>
      </c>
      <c r="G1313">
        <v>982.90599999999904</v>
      </c>
      <c r="H1313">
        <v>44.726799999999997</v>
      </c>
      <c r="I1313">
        <v>-94.947132560499995</v>
      </c>
      <c r="J1313">
        <v>27129</v>
      </c>
    </row>
    <row r="1314" spans="1:10" x14ac:dyDescent="0.25">
      <c r="A1314" t="str">
        <f t="shared" si="20"/>
        <v>MNSt. Louis</v>
      </c>
      <c r="B1314" t="s">
        <v>1297</v>
      </c>
      <c r="C1314" t="s">
        <v>2368</v>
      </c>
      <c r="D1314" t="s">
        <v>521</v>
      </c>
      <c r="E1314" t="s">
        <v>1318</v>
      </c>
      <c r="F1314" t="s">
        <v>57</v>
      </c>
      <c r="G1314">
        <v>6247.4009999999998</v>
      </c>
      <c r="H1314">
        <v>47.603200000000001</v>
      </c>
      <c r="I1314">
        <v>-92.470666175700003</v>
      </c>
      <c r="J1314">
        <v>27137</v>
      </c>
    </row>
    <row r="1315" spans="1:10" x14ac:dyDescent="0.25">
      <c r="A1315" t="str">
        <f t="shared" si="20"/>
        <v>MNScott</v>
      </c>
      <c r="B1315" t="s">
        <v>1297</v>
      </c>
      <c r="C1315" t="s">
        <v>2368</v>
      </c>
      <c r="D1315" t="s">
        <v>493</v>
      </c>
      <c r="E1315" t="s">
        <v>517</v>
      </c>
      <c r="F1315" t="s">
        <v>57</v>
      </c>
      <c r="G1315">
        <v>356.476</v>
      </c>
      <c r="H1315">
        <v>44.648400000000002</v>
      </c>
      <c r="I1315">
        <v>-93.535934062699994</v>
      </c>
      <c r="J1315">
        <v>27139</v>
      </c>
    </row>
    <row r="1316" spans="1:10" x14ac:dyDescent="0.25">
      <c r="A1316" t="str">
        <f t="shared" si="20"/>
        <v>MNStearns</v>
      </c>
      <c r="B1316" t="s">
        <v>1297</v>
      </c>
      <c r="C1316" t="s">
        <v>2368</v>
      </c>
      <c r="D1316" t="s">
        <v>495</v>
      </c>
      <c r="E1316" t="s">
        <v>1319</v>
      </c>
      <c r="F1316" t="s">
        <v>57</v>
      </c>
      <c r="G1316">
        <v>1343.133</v>
      </c>
      <c r="H1316">
        <v>45.552199999999999</v>
      </c>
      <c r="I1316">
        <v>-94.613040775499996</v>
      </c>
      <c r="J1316">
        <v>27145</v>
      </c>
    </row>
    <row r="1317" spans="1:10" x14ac:dyDescent="0.25">
      <c r="A1317" t="str">
        <f t="shared" si="20"/>
        <v>MNWashington</v>
      </c>
      <c r="B1317" t="s">
        <v>1297</v>
      </c>
      <c r="C1317" t="s">
        <v>2368</v>
      </c>
      <c r="D1317" t="s">
        <v>695</v>
      </c>
      <c r="E1317" t="s">
        <v>226</v>
      </c>
      <c r="F1317" t="s">
        <v>57</v>
      </c>
      <c r="G1317">
        <v>384.28199999999902</v>
      </c>
      <c r="H1317">
        <v>45.038699999999999</v>
      </c>
      <c r="I1317">
        <v>-92.883917113699994</v>
      </c>
      <c r="J1317">
        <v>27163</v>
      </c>
    </row>
    <row r="1318" spans="1:10" x14ac:dyDescent="0.25">
      <c r="A1318" t="str">
        <f t="shared" si="20"/>
        <v>MNWilkin</v>
      </c>
      <c r="B1318" t="s">
        <v>1297</v>
      </c>
      <c r="C1318" t="s">
        <v>2368</v>
      </c>
      <c r="D1318" t="s">
        <v>785</v>
      </c>
      <c r="E1318" t="s">
        <v>1320</v>
      </c>
      <c r="F1318" t="s">
        <v>57</v>
      </c>
      <c r="G1318">
        <v>750.95699999999897</v>
      </c>
      <c r="H1318">
        <v>46.357100000000003</v>
      </c>
      <c r="I1318">
        <v>-96.468312139999995</v>
      </c>
      <c r="J1318">
        <v>27167</v>
      </c>
    </row>
    <row r="1319" spans="1:10" x14ac:dyDescent="0.25">
      <c r="A1319" t="str">
        <f t="shared" si="20"/>
        <v>MNWright</v>
      </c>
      <c r="B1319" t="s">
        <v>1297</v>
      </c>
      <c r="C1319" t="s">
        <v>2368</v>
      </c>
      <c r="D1319" t="s">
        <v>696</v>
      </c>
      <c r="E1319" t="s">
        <v>993</v>
      </c>
      <c r="F1319" t="s">
        <v>57</v>
      </c>
      <c r="G1319">
        <v>661.45699999999897</v>
      </c>
      <c r="H1319">
        <v>45.173900000000003</v>
      </c>
      <c r="I1319">
        <v>-93.963064168100004</v>
      </c>
      <c r="J1319">
        <v>27171</v>
      </c>
    </row>
    <row r="1320" spans="1:10" x14ac:dyDescent="0.25">
      <c r="A1320" t="str">
        <f t="shared" si="20"/>
        <v>MNYellow Medicine</v>
      </c>
      <c r="B1320" t="s">
        <v>1297</v>
      </c>
      <c r="C1320" t="s">
        <v>2368</v>
      </c>
      <c r="D1320" t="s">
        <v>788</v>
      </c>
      <c r="E1320" t="s">
        <v>1321</v>
      </c>
      <c r="F1320" t="s">
        <v>57</v>
      </c>
      <c r="G1320">
        <v>759.101</v>
      </c>
      <c r="H1320">
        <v>44.716200000000001</v>
      </c>
      <c r="I1320">
        <v>-95.868354635900005</v>
      </c>
      <c r="J1320">
        <v>27173</v>
      </c>
    </row>
    <row r="1321" spans="1:10" x14ac:dyDescent="0.25">
      <c r="A1321" t="str">
        <f t="shared" si="20"/>
        <v>MNAnoka</v>
      </c>
      <c r="B1321" t="s">
        <v>1297</v>
      </c>
      <c r="C1321" t="s">
        <v>2368</v>
      </c>
      <c r="D1321" t="s">
        <v>351</v>
      </c>
      <c r="E1321" t="s">
        <v>1322</v>
      </c>
      <c r="F1321" t="s">
        <v>57</v>
      </c>
      <c r="G1321">
        <v>423.00999999999902</v>
      </c>
      <c r="H1321">
        <v>45.273200000000003</v>
      </c>
      <c r="I1321">
        <v>-93.246446477000006</v>
      </c>
      <c r="J1321">
        <v>27003</v>
      </c>
    </row>
    <row r="1322" spans="1:10" x14ac:dyDescent="0.25">
      <c r="A1322" t="str">
        <f t="shared" si="20"/>
        <v>MNBecker</v>
      </c>
      <c r="B1322" t="s">
        <v>1297</v>
      </c>
      <c r="C1322" t="s">
        <v>2368</v>
      </c>
      <c r="D1322" t="s">
        <v>352</v>
      </c>
      <c r="E1322" t="s">
        <v>1323</v>
      </c>
      <c r="F1322" t="s">
        <v>57</v>
      </c>
      <c r="G1322">
        <v>1315.203</v>
      </c>
      <c r="H1322">
        <v>46.934600000000003</v>
      </c>
      <c r="I1322">
        <v>-95.673954141999999</v>
      </c>
      <c r="J1322">
        <v>27005</v>
      </c>
    </row>
    <row r="1323" spans="1:10" x14ac:dyDescent="0.25">
      <c r="A1323" t="str">
        <f t="shared" si="20"/>
        <v>MNBeltrami</v>
      </c>
      <c r="B1323" t="s">
        <v>1297</v>
      </c>
      <c r="C1323" t="s">
        <v>2368</v>
      </c>
      <c r="D1323" t="s">
        <v>354</v>
      </c>
      <c r="E1323" t="s">
        <v>1324</v>
      </c>
      <c r="F1323" t="s">
        <v>57</v>
      </c>
      <c r="G1323">
        <v>2504.94</v>
      </c>
      <c r="H1323">
        <v>47.973700000000001</v>
      </c>
      <c r="I1323">
        <v>-94.9376697342</v>
      </c>
      <c r="J1323">
        <v>27007</v>
      </c>
    </row>
    <row r="1324" spans="1:10" x14ac:dyDescent="0.25">
      <c r="A1324" t="str">
        <f t="shared" si="20"/>
        <v>MNBenton</v>
      </c>
      <c r="B1324" t="s">
        <v>1297</v>
      </c>
      <c r="C1324" t="s">
        <v>2368</v>
      </c>
      <c r="D1324" t="s">
        <v>356</v>
      </c>
      <c r="E1324" t="s">
        <v>472</v>
      </c>
      <c r="F1324" t="s">
        <v>57</v>
      </c>
      <c r="G1324">
        <v>408.30099999999902</v>
      </c>
      <c r="H1324">
        <v>45.699100000000001</v>
      </c>
      <c r="I1324">
        <v>-93.998890593799999</v>
      </c>
      <c r="J1324">
        <v>27009</v>
      </c>
    </row>
    <row r="1325" spans="1:10" x14ac:dyDescent="0.25">
      <c r="A1325" t="str">
        <f t="shared" si="20"/>
        <v>MNBig Stone</v>
      </c>
      <c r="B1325" t="s">
        <v>1297</v>
      </c>
      <c r="C1325" t="s">
        <v>2368</v>
      </c>
      <c r="D1325" t="s">
        <v>358</v>
      </c>
      <c r="E1325" t="s">
        <v>1325</v>
      </c>
      <c r="F1325" t="s">
        <v>57</v>
      </c>
      <c r="G1325">
        <v>499.02199999999903</v>
      </c>
      <c r="H1325">
        <v>45.426099999999998</v>
      </c>
      <c r="I1325">
        <v>-96.410954626999995</v>
      </c>
      <c r="J1325">
        <v>27011</v>
      </c>
    </row>
    <row r="1326" spans="1:10" x14ac:dyDescent="0.25">
      <c r="A1326" t="str">
        <f t="shared" si="20"/>
        <v>MNCarlton</v>
      </c>
      <c r="B1326" t="s">
        <v>1297</v>
      </c>
      <c r="C1326" t="s">
        <v>2368</v>
      </c>
      <c r="D1326" t="s">
        <v>418</v>
      </c>
      <c r="E1326" t="s">
        <v>1326</v>
      </c>
      <c r="F1326" t="s">
        <v>57</v>
      </c>
      <c r="G1326">
        <v>861.38099999999895</v>
      </c>
      <c r="H1326">
        <v>46.592399999999998</v>
      </c>
      <c r="I1326">
        <v>-92.677038387799996</v>
      </c>
      <c r="J1326">
        <v>27017</v>
      </c>
    </row>
    <row r="1327" spans="1:10" x14ac:dyDescent="0.25">
      <c r="A1327" t="str">
        <f t="shared" si="20"/>
        <v>MNCarver</v>
      </c>
      <c r="B1327" t="s">
        <v>1297</v>
      </c>
      <c r="C1327" t="s">
        <v>2368</v>
      </c>
      <c r="D1327" t="s">
        <v>419</v>
      </c>
      <c r="E1327" t="s">
        <v>1327</v>
      </c>
      <c r="F1327" t="s">
        <v>57</v>
      </c>
      <c r="G1327">
        <v>354.32499999999902</v>
      </c>
      <c r="H1327">
        <v>44.820799999999998</v>
      </c>
      <c r="I1327">
        <v>-93.802597257499997</v>
      </c>
      <c r="J1327">
        <v>27019</v>
      </c>
    </row>
    <row r="1328" spans="1:10" x14ac:dyDescent="0.25">
      <c r="A1328" t="str">
        <f t="shared" si="20"/>
        <v>MNChisago</v>
      </c>
      <c r="B1328" t="s">
        <v>1297</v>
      </c>
      <c r="C1328" t="s">
        <v>2368</v>
      </c>
      <c r="D1328" t="s">
        <v>362</v>
      </c>
      <c r="E1328" t="s">
        <v>1328</v>
      </c>
      <c r="F1328" t="s">
        <v>57</v>
      </c>
      <c r="G1328">
        <v>414.86200000000002</v>
      </c>
      <c r="H1328">
        <v>45.502499999999998</v>
      </c>
      <c r="I1328">
        <v>-92.908338266800001</v>
      </c>
      <c r="J1328">
        <v>27025</v>
      </c>
    </row>
    <row r="1329" spans="1:10" x14ac:dyDescent="0.25">
      <c r="A1329" t="str">
        <f t="shared" si="20"/>
        <v>MNClearwater</v>
      </c>
      <c r="B1329" t="s">
        <v>1297</v>
      </c>
      <c r="C1329" t="s">
        <v>2368</v>
      </c>
      <c r="D1329" t="s">
        <v>321</v>
      </c>
      <c r="E1329" t="s">
        <v>873</v>
      </c>
      <c r="F1329" t="s">
        <v>57</v>
      </c>
      <c r="G1329">
        <v>998.94</v>
      </c>
      <c r="H1329">
        <v>47.577599999999997</v>
      </c>
      <c r="I1329">
        <v>-95.379018230499995</v>
      </c>
      <c r="J1329">
        <v>27029</v>
      </c>
    </row>
    <row r="1330" spans="1:10" x14ac:dyDescent="0.25">
      <c r="A1330" t="str">
        <f t="shared" si="20"/>
        <v>MNCrow Wing</v>
      </c>
      <c r="B1330" t="s">
        <v>1297</v>
      </c>
      <c r="C1330" t="s">
        <v>2368</v>
      </c>
      <c r="D1330" t="s">
        <v>368</v>
      </c>
      <c r="E1330" t="s">
        <v>1329</v>
      </c>
      <c r="F1330" t="s">
        <v>57</v>
      </c>
      <c r="G1330">
        <v>999.09500000000003</v>
      </c>
      <c r="H1330">
        <v>46.482399999999998</v>
      </c>
      <c r="I1330">
        <v>-94.070899526900007</v>
      </c>
      <c r="J1330">
        <v>27035</v>
      </c>
    </row>
    <row r="1331" spans="1:10" x14ac:dyDescent="0.25">
      <c r="A1331" t="str">
        <f t="shared" si="20"/>
        <v>MNDakota</v>
      </c>
      <c r="B1331" t="s">
        <v>1297</v>
      </c>
      <c r="C1331" t="s">
        <v>2368</v>
      </c>
      <c r="D1331" t="s">
        <v>325</v>
      </c>
      <c r="E1331" t="s">
        <v>1330</v>
      </c>
      <c r="F1331" t="s">
        <v>57</v>
      </c>
      <c r="G1331">
        <v>562.16800000000001</v>
      </c>
      <c r="H1331">
        <v>44.671900000000001</v>
      </c>
      <c r="I1331">
        <v>-93.065432377700006</v>
      </c>
      <c r="J1331">
        <v>27037</v>
      </c>
    </row>
    <row r="1332" spans="1:10" x14ac:dyDescent="0.25">
      <c r="A1332" t="str">
        <f t="shared" si="20"/>
        <v>MNDodge</v>
      </c>
      <c r="B1332" t="s">
        <v>1297</v>
      </c>
      <c r="C1332" t="s">
        <v>2368</v>
      </c>
      <c r="D1332" t="s">
        <v>327</v>
      </c>
      <c r="E1332" t="s">
        <v>761</v>
      </c>
      <c r="F1332" t="s">
        <v>57</v>
      </c>
      <c r="G1332">
        <v>439.27600000000001</v>
      </c>
      <c r="H1332">
        <v>44.022599999999997</v>
      </c>
      <c r="I1332">
        <v>-92.862052245699999</v>
      </c>
      <c r="J1332">
        <v>27039</v>
      </c>
    </row>
    <row r="1333" spans="1:10" x14ac:dyDescent="0.25">
      <c r="A1333" t="str">
        <f t="shared" si="20"/>
        <v>MNDouglas</v>
      </c>
      <c r="B1333" t="s">
        <v>1297</v>
      </c>
      <c r="C1333" t="s">
        <v>2368</v>
      </c>
      <c r="D1333" t="s">
        <v>329</v>
      </c>
      <c r="E1333" t="s">
        <v>594</v>
      </c>
      <c r="F1333" t="s">
        <v>57</v>
      </c>
      <c r="G1333">
        <v>637.29999999999905</v>
      </c>
      <c r="H1333">
        <v>45.933700000000002</v>
      </c>
      <c r="I1333">
        <v>-95.453563257799999</v>
      </c>
      <c r="J1333">
        <v>27041</v>
      </c>
    </row>
    <row r="1334" spans="1:10" x14ac:dyDescent="0.25">
      <c r="A1334" t="str">
        <f t="shared" si="20"/>
        <v>MNFaribault</v>
      </c>
      <c r="B1334" t="s">
        <v>1297</v>
      </c>
      <c r="C1334" t="s">
        <v>2368</v>
      </c>
      <c r="D1334" t="s">
        <v>370</v>
      </c>
      <c r="E1334" t="s">
        <v>1331</v>
      </c>
      <c r="F1334" t="s">
        <v>57</v>
      </c>
      <c r="G1334">
        <v>712.476</v>
      </c>
      <c r="H1334">
        <v>43.673900000000003</v>
      </c>
      <c r="I1334">
        <v>-93.947941651299999</v>
      </c>
      <c r="J1334">
        <v>27043</v>
      </c>
    </row>
    <row r="1335" spans="1:10" x14ac:dyDescent="0.25">
      <c r="A1335" t="str">
        <f t="shared" si="20"/>
        <v>MNFillmore</v>
      </c>
      <c r="B1335" t="s">
        <v>1297</v>
      </c>
      <c r="C1335" t="s">
        <v>2368</v>
      </c>
      <c r="D1335" t="s">
        <v>331</v>
      </c>
      <c r="E1335" t="s">
        <v>1332</v>
      </c>
      <c r="F1335" t="s">
        <v>57</v>
      </c>
      <c r="G1335">
        <v>861.29999999999905</v>
      </c>
      <c r="H1335">
        <v>43.673900000000003</v>
      </c>
      <c r="I1335">
        <v>-92.090156715700004</v>
      </c>
      <c r="J1335">
        <v>27045</v>
      </c>
    </row>
    <row r="1336" spans="1:10" x14ac:dyDescent="0.25">
      <c r="A1336" t="str">
        <f t="shared" si="20"/>
        <v>MNFreeborn</v>
      </c>
      <c r="B1336" t="s">
        <v>1297</v>
      </c>
      <c r="C1336" t="s">
        <v>2368</v>
      </c>
      <c r="D1336" t="s">
        <v>372</v>
      </c>
      <c r="E1336" t="s">
        <v>1333</v>
      </c>
      <c r="F1336" t="s">
        <v>57</v>
      </c>
      <c r="G1336">
        <v>707.08699999999897</v>
      </c>
      <c r="H1336">
        <v>43.6738</v>
      </c>
      <c r="I1336">
        <v>-93.348833752999994</v>
      </c>
      <c r="J1336">
        <v>27047</v>
      </c>
    </row>
    <row r="1337" spans="1:10" x14ac:dyDescent="0.25">
      <c r="A1337" t="str">
        <f t="shared" si="20"/>
        <v>MNGoodhue</v>
      </c>
      <c r="B1337" t="s">
        <v>1297</v>
      </c>
      <c r="C1337" t="s">
        <v>2368</v>
      </c>
      <c r="D1337" t="s">
        <v>333</v>
      </c>
      <c r="E1337" t="s">
        <v>1334</v>
      </c>
      <c r="F1337" t="s">
        <v>57</v>
      </c>
      <c r="G1337">
        <v>756.83799999999906</v>
      </c>
      <c r="H1337">
        <v>44.4099</v>
      </c>
      <c r="I1337">
        <v>-92.722570115699995</v>
      </c>
      <c r="J1337">
        <v>27049</v>
      </c>
    </row>
    <row r="1338" spans="1:10" x14ac:dyDescent="0.25">
      <c r="A1338" t="str">
        <f t="shared" si="20"/>
        <v>MNSteele</v>
      </c>
      <c r="B1338" t="s">
        <v>1297</v>
      </c>
      <c r="C1338" t="s">
        <v>2368</v>
      </c>
      <c r="D1338" t="s">
        <v>497</v>
      </c>
      <c r="E1338" t="s">
        <v>1335</v>
      </c>
      <c r="F1338" t="s">
        <v>57</v>
      </c>
      <c r="G1338">
        <v>429.64499999999902</v>
      </c>
      <c r="H1338">
        <v>44.022300000000001</v>
      </c>
      <c r="I1338">
        <v>-93.226042704099996</v>
      </c>
      <c r="J1338">
        <v>27147</v>
      </c>
    </row>
    <row r="1339" spans="1:10" x14ac:dyDescent="0.25">
      <c r="A1339" t="str">
        <f t="shared" si="20"/>
        <v>MNStevens</v>
      </c>
      <c r="B1339" t="s">
        <v>1297</v>
      </c>
      <c r="C1339" t="s">
        <v>2368</v>
      </c>
      <c r="D1339" t="s">
        <v>507</v>
      </c>
      <c r="E1339" t="s">
        <v>1065</v>
      </c>
      <c r="F1339" t="s">
        <v>57</v>
      </c>
      <c r="G1339">
        <v>563.60400000000004</v>
      </c>
      <c r="H1339">
        <v>45.586100000000002</v>
      </c>
      <c r="I1339">
        <v>-96.000295764699999</v>
      </c>
      <c r="J1339">
        <v>27149</v>
      </c>
    </row>
    <row r="1340" spans="1:10" x14ac:dyDescent="0.25">
      <c r="A1340" t="str">
        <f t="shared" si="20"/>
        <v>MNSwift</v>
      </c>
      <c r="B1340" t="s">
        <v>1297</v>
      </c>
      <c r="C1340" t="s">
        <v>2368</v>
      </c>
      <c r="D1340" t="s">
        <v>694</v>
      </c>
      <c r="E1340" t="s">
        <v>1336</v>
      </c>
      <c r="F1340" t="s">
        <v>57</v>
      </c>
      <c r="G1340">
        <v>742.08299999999895</v>
      </c>
      <c r="H1340">
        <v>45.282699999999998</v>
      </c>
      <c r="I1340">
        <v>-95.681427340100001</v>
      </c>
      <c r="J1340">
        <v>27151</v>
      </c>
    </row>
    <row r="1341" spans="1:10" x14ac:dyDescent="0.25">
      <c r="A1341" t="str">
        <f t="shared" si="20"/>
        <v>MNTodd</v>
      </c>
      <c r="B1341" t="s">
        <v>1297</v>
      </c>
      <c r="C1341" t="s">
        <v>2368</v>
      </c>
      <c r="D1341" t="s">
        <v>776</v>
      </c>
      <c r="E1341" t="s">
        <v>1114</v>
      </c>
      <c r="F1341" t="s">
        <v>57</v>
      </c>
      <c r="G1341">
        <v>944.98199999999895</v>
      </c>
      <c r="H1341">
        <v>46.070599999999999</v>
      </c>
      <c r="I1341">
        <v>-94.897615481700001</v>
      </c>
      <c r="J1341">
        <v>27153</v>
      </c>
    </row>
    <row r="1342" spans="1:10" x14ac:dyDescent="0.25">
      <c r="A1342" t="str">
        <f t="shared" si="20"/>
        <v>MNTraverse</v>
      </c>
      <c r="B1342" t="s">
        <v>1297</v>
      </c>
      <c r="C1342" t="s">
        <v>2368</v>
      </c>
      <c r="D1342" t="s">
        <v>777</v>
      </c>
      <c r="E1342" t="s">
        <v>1337</v>
      </c>
      <c r="F1342" t="s">
        <v>57</v>
      </c>
      <c r="G1342">
        <v>573.90200000000004</v>
      </c>
      <c r="H1342">
        <v>45.772199999999998</v>
      </c>
      <c r="I1342">
        <v>-96.471592060399999</v>
      </c>
      <c r="J1342">
        <v>27155</v>
      </c>
    </row>
    <row r="1343" spans="1:10" x14ac:dyDescent="0.25">
      <c r="A1343" t="str">
        <f t="shared" si="20"/>
        <v>MNWabasha</v>
      </c>
      <c r="B1343" t="s">
        <v>1297</v>
      </c>
      <c r="C1343" t="s">
        <v>2368</v>
      </c>
      <c r="D1343" t="s">
        <v>779</v>
      </c>
      <c r="E1343" t="s">
        <v>1338</v>
      </c>
      <c r="F1343" t="s">
        <v>57</v>
      </c>
      <c r="G1343">
        <v>522.98199999999895</v>
      </c>
      <c r="H1343">
        <v>44.284300000000002</v>
      </c>
      <c r="I1343">
        <v>-92.230318264000005</v>
      </c>
      <c r="J1343">
        <v>27157</v>
      </c>
    </row>
    <row r="1344" spans="1:10" x14ac:dyDescent="0.25">
      <c r="A1344" t="str">
        <f t="shared" si="20"/>
        <v>MNWadena</v>
      </c>
      <c r="B1344" t="s">
        <v>1297</v>
      </c>
      <c r="C1344" t="s">
        <v>2368</v>
      </c>
      <c r="D1344" t="s">
        <v>780</v>
      </c>
      <c r="E1344" t="s">
        <v>1339</v>
      </c>
      <c r="F1344" t="s">
        <v>57</v>
      </c>
      <c r="G1344">
        <v>536.26800000000003</v>
      </c>
      <c r="H1344">
        <v>46.585799999999999</v>
      </c>
      <c r="I1344">
        <v>-94.969389058299996</v>
      </c>
      <c r="J1344">
        <v>27159</v>
      </c>
    </row>
    <row r="1345" spans="1:10" x14ac:dyDescent="0.25">
      <c r="A1345" t="str">
        <f t="shared" si="20"/>
        <v>MNWatonwan</v>
      </c>
      <c r="B1345" t="s">
        <v>1297</v>
      </c>
      <c r="C1345" t="s">
        <v>2368</v>
      </c>
      <c r="D1345" t="s">
        <v>783</v>
      </c>
      <c r="E1345" t="s">
        <v>1340</v>
      </c>
      <c r="F1345" t="s">
        <v>57</v>
      </c>
      <c r="G1345">
        <v>434.947</v>
      </c>
      <c r="H1345">
        <v>43.978400000000001</v>
      </c>
      <c r="I1345">
        <v>-94.614078728300001</v>
      </c>
      <c r="J1345">
        <v>27165</v>
      </c>
    </row>
    <row r="1346" spans="1:10" x14ac:dyDescent="0.25">
      <c r="A1346" t="str">
        <f t="shared" si="20"/>
        <v>MNLe Sueur</v>
      </c>
      <c r="B1346" t="s">
        <v>1297</v>
      </c>
      <c r="C1346" t="s">
        <v>2368</v>
      </c>
      <c r="D1346" t="s">
        <v>347</v>
      </c>
      <c r="E1346" t="s">
        <v>1341</v>
      </c>
      <c r="F1346" t="s">
        <v>57</v>
      </c>
      <c r="G1346">
        <v>448.75999999999902</v>
      </c>
      <c r="H1346">
        <v>44.371400000000001</v>
      </c>
      <c r="I1346">
        <v>-93.730076868599994</v>
      </c>
      <c r="J1346">
        <v>27079</v>
      </c>
    </row>
    <row r="1347" spans="1:10" x14ac:dyDescent="0.25">
      <c r="A1347" t="str">
        <f t="shared" ref="A1347:A1410" si="21">C1347&amp;E1347</f>
        <v>MNLincoln</v>
      </c>
      <c r="B1347" t="s">
        <v>1297</v>
      </c>
      <c r="C1347" t="s">
        <v>2368</v>
      </c>
      <c r="D1347" t="s">
        <v>435</v>
      </c>
      <c r="E1347" t="s">
        <v>245</v>
      </c>
      <c r="F1347" t="s">
        <v>57</v>
      </c>
      <c r="G1347">
        <v>536.75699999999904</v>
      </c>
      <c r="H1347">
        <v>44.412599999999998</v>
      </c>
      <c r="I1347">
        <v>-96.267121097300006</v>
      </c>
      <c r="J1347">
        <v>27081</v>
      </c>
    </row>
    <row r="1348" spans="1:10" x14ac:dyDescent="0.25">
      <c r="A1348" t="str">
        <f t="shared" si="21"/>
        <v>MNMcLeod</v>
      </c>
      <c r="B1348" t="s">
        <v>1297</v>
      </c>
      <c r="C1348" t="s">
        <v>2368</v>
      </c>
      <c r="D1348" t="s">
        <v>386</v>
      </c>
      <c r="E1348" t="s">
        <v>1342</v>
      </c>
      <c r="F1348" t="s">
        <v>57</v>
      </c>
      <c r="G1348">
        <v>491.471</v>
      </c>
      <c r="H1348">
        <v>44.823599999999999</v>
      </c>
      <c r="I1348">
        <v>-94.272393800399996</v>
      </c>
      <c r="J1348">
        <v>27085</v>
      </c>
    </row>
    <row r="1349" spans="1:10" x14ac:dyDescent="0.25">
      <c r="A1349" t="str">
        <f t="shared" si="21"/>
        <v>MNMahnomen</v>
      </c>
      <c r="B1349" t="s">
        <v>1297</v>
      </c>
      <c r="C1349" t="s">
        <v>2368</v>
      </c>
      <c r="D1349" t="s">
        <v>388</v>
      </c>
      <c r="E1349" t="s">
        <v>1343</v>
      </c>
      <c r="F1349" t="s">
        <v>57</v>
      </c>
      <c r="G1349">
        <v>557.87800000000004</v>
      </c>
      <c r="H1349">
        <v>47.325200000000002</v>
      </c>
      <c r="I1349">
        <v>-95.809062665799999</v>
      </c>
      <c r="J1349">
        <v>27087</v>
      </c>
    </row>
    <row r="1350" spans="1:10" x14ac:dyDescent="0.25">
      <c r="A1350" t="str">
        <f t="shared" si="21"/>
        <v>MNMartin</v>
      </c>
      <c r="B1350" t="s">
        <v>1297</v>
      </c>
      <c r="C1350" t="s">
        <v>2368</v>
      </c>
      <c r="D1350" t="s">
        <v>392</v>
      </c>
      <c r="E1350" t="s">
        <v>205</v>
      </c>
      <c r="F1350" t="s">
        <v>57</v>
      </c>
      <c r="G1350">
        <v>712.34699999999896</v>
      </c>
      <c r="H1350">
        <v>43.674300000000002</v>
      </c>
      <c r="I1350">
        <v>-94.551159130900004</v>
      </c>
      <c r="J1350">
        <v>27091</v>
      </c>
    </row>
    <row r="1351" spans="1:10" x14ac:dyDescent="0.25">
      <c r="A1351" t="str">
        <f t="shared" si="21"/>
        <v>MNMeeker</v>
      </c>
      <c r="B1351" t="s">
        <v>1297</v>
      </c>
      <c r="C1351" t="s">
        <v>2368</v>
      </c>
      <c r="D1351" t="s">
        <v>438</v>
      </c>
      <c r="E1351" t="s">
        <v>1344</v>
      </c>
      <c r="F1351" t="s">
        <v>57</v>
      </c>
      <c r="G1351">
        <v>608.178</v>
      </c>
      <c r="H1351">
        <v>45.123100000000001</v>
      </c>
      <c r="I1351">
        <v>-94.527301384300003</v>
      </c>
      <c r="J1351">
        <v>27093</v>
      </c>
    </row>
    <row r="1352" spans="1:10" x14ac:dyDescent="0.25">
      <c r="A1352" t="str">
        <f t="shared" si="21"/>
        <v>MNMille Lacs</v>
      </c>
      <c r="B1352" t="s">
        <v>1297</v>
      </c>
      <c r="C1352" t="s">
        <v>2368</v>
      </c>
      <c r="D1352" t="s">
        <v>394</v>
      </c>
      <c r="E1352" t="s">
        <v>1345</v>
      </c>
      <c r="F1352" t="s">
        <v>57</v>
      </c>
      <c r="G1352">
        <v>572.30999999999904</v>
      </c>
      <c r="H1352">
        <v>45.938000000000002</v>
      </c>
      <c r="I1352">
        <v>-93.630094658900006</v>
      </c>
      <c r="J1352">
        <v>27095</v>
      </c>
    </row>
    <row r="1353" spans="1:10" x14ac:dyDescent="0.25">
      <c r="A1353" t="str">
        <f t="shared" si="21"/>
        <v>MNMower</v>
      </c>
      <c r="B1353" t="s">
        <v>1297</v>
      </c>
      <c r="C1353" t="s">
        <v>2368</v>
      </c>
      <c r="D1353" t="s">
        <v>397</v>
      </c>
      <c r="E1353" t="s">
        <v>1346</v>
      </c>
      <c r="F1353" t="s">
        <v>57</v>
      </c>
      <c r="G1353">
        <v>711.32899999999904</v>
      </c>
      <c r="H1353">
        <v>43.671399999999998</v>
      </c>
      <c r="I1353">
        <v>-92.752526568299999</v>
      </c>
      <c r="J1353">
        <v>27099</v>
      </c>
    </row>
    <row r="1354" spans="1:10" x14ac:dyDescent="0.25">
      <c r="A1354" t="str">
        <f t="shared" si="21"/>
        <v>MNMurray</v>
      </c>
      <c r="B1354" t="s">
        <v>1297</v>
      </c>
      <c r="C1354" t="s">
        <v>2368</v>
      </c>
      <c r="D1354" t="s">
        <v>431</v>
      </c>
      <c r="E1354" t="s">
        <v>707</v>
      </c>
      <c r="F1354" t="s">
        <v>57</v>
      </c>
      <c r="G1354">
        <v>704.702</v>
      </c>
      <c r="H1354">
        <v>44.022199999999998</v>
      </c>
      <c r="I1354">
        <v>-95.763260582800001</v>
      </c>
      <c r="J1354">
        <v>27101</v>
      </c>
    </row>
    <row r="1355" spans="1:10" x14ac:dyDescent="0.25">
      <c r="A1355" t="str">
        <f t="shared" si="21"/>
        <v>MNNobles</v>
      </c>
      <c r="B1355" t="s">
        <v>1297</v>
      </c>
      <c r="C1355" t="s">
        <v>2368</v>
      </c>
      <c r="D1355" t="s">
        <v>441</v>
      </c>
      <c r="E1355" t="s">
        <v>1347</v>
      </c>
      <c r="F1355" t="s">
        <v>57</v>
      </c>
      <c r="G1355">
        <v>715.10599999999897</v>
      </c>
      <c r="H1355">
        <v>43.674199999999999</v>
      </c>
      <c r="I1355">
        <v>-95.753352406900007</v>
      </c>
      <c r="J1355">
        <v>27105</v>
      </c>
    </row>
    <row r="1356" spans="1:10" x14ac:dyDescent="0.25">
      <c r="A1356" t="str">
        <f t="shared" si="21"/>
        <v>MNOlmsted</v>
      </c>
      <c r="B1356" t="s">
        <v>1297</v>
      </c>
      <c r="C1356" t="s">
        <v>2368</v>
      </c>
      <c r="D1356" t="s">
        <v>400</v>
      </c>
      <c r="E1356" t="s">
        <v>1348</v>
      </c>
      <c r="F1356" t="s">
        <v>57</v>
      </c>
      <c r="G1356">
        <v>653.34900000000005</v>
      </c>
      <c r="H1356">
        <v>44.003700000000002</v>
      </c>
      <c r="I1356">
        <v>-92.401739142400004</v>
      </c>
      <c r="J1356">
        <v>27109</v>
      </c>
    </row>
    <row r="1357" spans="1:10" x14ac:dyDescent="0.25">
      <c r="A1357" t="str">
        <f t="shared" si="21"/>
        <v>MNOtter Tail</v>
      </c>
      <c r="B1357" t="s">
        <v>1297</v>
      </c>
      <c r="C1357" t="s">
        <v>2368</v>
      </c>
      <c r="D1357" t="s">
        <v>443</v>
      </c>
      <c r="E1357" t="s">
        <v>1349</v>
      </c>
      <c r="F1357" t="s">
        <v>57</v>
      </c>
      <c r="G1357">
        <v>1972.068</v>
      </c>
      <c r="H1357">
        <v>46.408799999999999</v>
      </c>
      <c r="I1357">
        <v>-95.707992759999996</v>
      </c>
      <c r="J1357">
        <v>27111</v>
      </c>
    </row>
    <row r="1358" spans="1:10" x14ac:dyDescent="0.25">
      <c r="A1358" t="str">
        <f t="shared" si="21"/>
        <v>MNPine</v>
      </c>
      <c r="B1358" t="s">
        <v>1297</v>
      </c>
      <c r="C1358" t="s">
        <v>2368</v>
      </c>
      <c r="D1358" t="s">
        <v>404</v>
      </c>
      <c r="E1358" t="s">
        <v>1350</v>
      </c>
      <c r="F1358" t="s">
        <v>57</v>
      </c>
      <c r="G1358">
        <v>1411.289</v>
      </c>
      <c r="H1358">
        <v>46.120800000000003</v>
      </c>
      <c r="I1358">
        <v>-92.7413234391</v>
      </c>
      <c r="J1358">
        <v>27115</v>
      </c>
    </row>
    <row r="1359" spans="1:10" x14ac:dyDescent="0.25">
      <c r="A1359" t="str">
        <f t="shared" si="21"/>
        <v>MNPipestone</v>
      </c>
      <c r="B1359" t="s">
        <v>1297</v>
      </c>
      <c r="C1359" t="s">
        <v>2368</v>
      </c>
      <c r="D1359" t="s">
        <v>406</v>
      </c>
      <c r="E1359" t="s">
        <v>1351</v>
      </c>
      <c r="F1359" t="s">
        <v>57</v>
      </c>
      <c r="G1359">
        <v>465.05500000000001</v>
      </c>
      <c r="H1359">
        <v>44.023000000000003</v>
      </c>
      <c r="I1359">
        <v>-96.258643311900002</v>
      </c>
      <c r="J1359">
        <v>27117</v>
      </c>
    </row>
    <row r="1360" spans="1:10" x14ac:dyDescent="0.25">
      <c r="A1360" t="str">
        <f t="shared" si="21"/>
        <v>MNPope</v>
      </c>
      <c r="B1360" t="s">
        <v>1297</v>
      </c>
      <c r="C1360" t="s">
        <v>2368</v>
      </c>
      <c r="D1360" t="s">
        <v>410</v>
      </c>
      <c r="E1360" t="s">
        <v>513</v>
      </c>
      <c r="F1360" t="s">
        <v>57</v>
      </c>
      <c r="G1360">
        <v>669.71299999999906</v>
      </c>
      <c r="H1360">
        <v>45.585999999999999</v>
      </c>
      <c r="I1360">
        <v>-95.444513866199998</v>
      </c>
      <c r="J1360">
        <v>27121</v>
      </c>
    </row>
    <row r="1361" spans="1:10" x14ac:dyDescent="0.25">
      <c r="A1361" t="str">
        <f t="shared" si="21"/>
        <v>MNRamsey</v>
      </c>
      <c r="B1361" t="s">
        <v>1297</v>
      </c>
      <c r="C1361" t="s">
        <v>2368</v>
      </c>
      <c r="D1361" t="s">
        <v>423</v>
      </c>
      <c r="E1361" t="s">
        <v>1352</v>
      </c>
      <c r="F1361" t="s">
        <v>57</v>
      </c>
      <c r="G1361">
        <v>152.21199999999899</v>
      </c>
      <c r="H1361">
        <v>45.017099999999999</v>
      </c>
      <c r="I1361">
        <v>-93.099605465799996</v>
      </c>
      <c r="J1361">
        <v>27123</v>
      </c>
    </row>
    <row r="1362" spans="1:10" x14ac:dyDescent="0.25">
      <c r="A1362" t="str">
        <f t="shared" si="21"/>
        <v>MNRice</v>
      </c>
      <c r="B1362" t="s">
        <v>1297</v>
      </c>
      <c r="C1362" t="s">
        <v>2368</v>
      </c>
      <c r="D1362" t="s">
        <v>413</v>
      </c>
      <c r="E1362" t="s">
        <v>1078</v>
      </c>
      <c r="F1362" t="s">
        <v>57</v>
      </c>
      <c r="G1362">
        <v>495.68400000000003</v>
      </c>
      <c r="H1362">
        <v>44.354300000000002</v>
      </c>
      <c r="I1362">
        <v>-93.296677677999995</v>
      </c>
      <c r="J1362">
        <v>27131</v>
      </c>
    </row>
    <row r="1363" spans="1:10" x14ac:dyDescent="0.25">
      <c r="A1363" t="str">
        <f t="shared" si="21"/>
        <v>MNRock</v>
      </c>
      <c r="B1363" t="s">
        <v>1297</v>
      </c>
      <c r="C1363" t="s">
        <v>2368</v>
      </c>
      <c r="D1363" t="s">
        <v>429</v>
      </c>
      <c r="E1363" t="s">
        <v>1353</v>
      </c>
      <c r="F1363" t="s">
        <v>57</v>
      </c>
      <c r="G1363">
        <v>482.45499999999902</v>
      </c>
      <c r="H1363">
        <v>43.674700000000001</v>
      </c>
      <c r="I1363">
        <v>-96.253173032999996</v>
      </c>
      <c r="J1363">
        <v>27133</v>
      </c>
    </row>
    <row r="1364" spans="1:10" x14ac:dyDescent="0.25">
      <c r="A1364" t="str">
        <f t="shared" si="21"/>
        <v>MNRoseau</v>
      </c>
      <c r="B1364" t="s">
        <v>1297</v>
      </c>
      <c r="C1364" t="s">
        <v>2368</v>
      </c>
      <c r="D1364" t="s">
        <v>519</v>
      </c>
      <c r="E1364" t="s">
        <v>1354</v>
      </c>
      <c r="F1364" t="s">
        <v>57</v>
      </c>
      <c r="G1364">
        <v>1671.6020000000001</v>
      </c>
      <c r="H1364">
        <v>48.775100000000002</v>
      </c>
      <c r="I1364">
        <v>-95.810827249799999</v>
      </c>
      <c r="J1364">
        <v>27135</v>
      </c>
    </row>
    <row r="1365" spans="1:10" x14ac:dyDescent="0.25">
      <c r="A1365" t="str">
        <f t="shared" si="21"/>
        <v>MNSherburne</v>
      </c>
      <c r="B1365" t="s">
        <v>1297</v>
      </c>
      <c r="C1365" t="s">
        <v>2368</v>
      </c>
      <c r="D1365" t="s">
        <v>523</v>
      </c>
      <c r="E1365" t="s">
        <v>1355</v>
      </c>
      <c r="F1365" t="s">
        <v>57</v>
      </c>
      <c r="G1365">
        <v>432.91699999999901</v>
      </c>
      <c r="H1365">
        <v>45.443899999999999</v>
      </c>
      <c r="I1365">
        <v>-93.774591186899997</v>
      </c>
      <c r="J1365">
        <v>27141</v>
      </c>
    </row>
    <row r="1366" spans="1:10" x14ac:dyDescent="0.25">
      <c r="A1366" t="str">
        <f t="shared" si="21"/>
        <v>MNSibley</v>
      </c>
      <c r="B1366" t="s">
        <v>1297</v>
      </c>
      <c r="C1366" t="s">
        <v>2368</v>
      </c>
      <c r="D1366" t="s">
        <v>506</v>
      </c>
      <c r="E1366" t="s">
        <v>1356</v>
      </c>
      <c r="F1366" t="s">
        <v>57</v>
      </c>
      <c r="G1366">
        <v>588.779</v>
      </c>
      <c r="H1366">
        <v>44.579500000000003</v>
      </c>
      <c r="I1366">
        <v>-94.232162275799993</v>
      </c>
      <c r="J1366">
        <v>27143</v>
      </c>
    </row>
    <row r="1367" spans="1:10" x14ac:dyDescent="0.25">
      <c r="A1367" t="str">
        <f t="shared" si="21"/>
        <v>MNWinona</v>
      </c>
      <c r="B1367" t="s">
        <v>1297</v>
      </c>
      <c r="C1367" t="s">
        <v>2368</v>
      </c>
      <c r="D1367" t="s">
        <v>786</v>
      </c>
      <c r="E1367" t="s">
        <v>1357</v>
      </c>
      <c r="F1367" t="s">
        <v>57</v>
      </c>
      <c r="G1367">
        <v>626.20600000000002</v>
      </c>
      <c r="H1367">
        <v>43.986899999999999</v>
      </c>
      <c r="I1367">
        <v>-91.779179696100002</v>
      </c>
      <c r="J1367">
        <v>27169</v>
      </c>
    </row>
    <row r="1368" spans="1:10" x14ac:dyDescent="0.25">
      <c r="A1368" t="str">
        <f t="shared" si="21"/>
        <v>MNWaseca</v>
      </c>
      <c r="B1368" t="s">
        <v>1297</v>
      </c>
      <c r="C1368" t="s">
        <v>2368</v>
      </c>
      <c r="D1368" t="s">
        <v>781</v>
      </c>
      <c r="E1368" t="s">
        <v>1358</v>
      </c>
      <c r="F1368" t="s">
        <v>57</v>
      </c>
      <c r="G1368">
        <v>423.35599999999903</v>
      </c>
      <c r="H1368">
        <v>44.022100000000002</v>
      </c>
      <c r="I1368">
        <v>-93.587267195999999</v>
      </c>
      <c r="J1368">
        <v>27161</v>
      </c>
    </row>
    <row r="1369" spans="1:10" x14ac:dyDescent="0.25">
      <c r="A1369" t="str">
        <f t="shared" si="21"/>
        <v>MSCoahoma</v>
      </c>
      <c r="B1369" t="s">
        <v>1359</v>
      </c>
      <c r="C1369" t="s">
        <v>139</v>
      </c>
      <c r="D1369" t="s">
        <v>364</v>
      </c>
      <c r="E1369" t="s">
        <v>1360</v>
      </c>
      <c r="F1369" t="s">
        <v>57</v>
      </c>
      <c r="G1369">
        <v>552.44200000000001</v>
      </c>
      <c r="H1369">
        <v>34.229100000000003</v>
      </c>
      <c r="I1369">
        <v>-90.602617670900003</v>
      </c>
      <c r="J1369">
        <v>28027</v>
      </c>
    </row>
    <row r="1370" spans="1:10" x14ac:dyDescent="0.25">
      <c r="A1370" t="str">
        <f t="shared" si="21"/>
        <v>MSCopiah</v>
      </c>
      <c r="B1370" t="s">
        <v>1359</v>
      </c>
      <c r="C1370" t="s">
        <v>139</v>
      </c>
      <c r="D1370" t="s">
        <v>321</v>
      </c>
      <c r="E1370" t="s">
        <v>1361</v>
      </c>
      <c r="F1370" t="s">
        <v>57</v>
      </c>
      <c r="G1370">
        <v>777.24400000000003</v>
      </c>
      <c r="H1370">
        <v>31.869299999999999</v>
      </c>
      <c r="I1370">
        <v>-90.448764921600002</v>
      </c>
      <c r="J1370">
        <v>28029</v>
      </c>
    </row>
    <row r="1371" spans="1:10" x14ac:dyDescent="0.25">
      <c r="A1371" t="str">
        <f t="shared" si="21"/>
        <v>MSCovington</v>
      </c>
      <c r="B1371" t="s">
        <v>1359</v>
      </c>
      <c r="C1371" t="s">
        <v>139</v>
      </c>
      <c r="D1371" t="s">
        <v>323</v>
      </c>
      <c r="E1371" t="s">
        <v>328</v>
      </c>
      <c r="F1371" t="s">
        <v>57</v>
      </c>
      <c r="G1371">
        <v>413.79199999999901</v>
      </c>
      <c r="H1371">
        <v>31.633199999999999</v>
      </c>
      <c r="I1371">
        <v>-89.552632188399997</v>
      </c>
      <c r="J1371">
        <v>28031</v>
      </c>
    </row>
    <row r="1372" spans="1:10" x14ac:dyDescent="0.25">
      <c r="A1372" t="str">
        <f t="shared" si="21"/>
        <v>MSForrest</v>
      </c>
      <c r="B1372" t="s">
        <v>1359</v>
      </c>
      <c r="C1372" t="s">
        <v>139</v>
      </c>
      <c r="D1372" t="s">
        <v>368</v>
      </c>
      <c r="E1372" t="s">
        <v>1362</v>
      </c>
      <c r="F1372" t="s">
        <v>57</v>
      </c>
      <c r="G1372">
        <v>466.31400000000002</v>
      </c>
      <c r="H1372">
        <v>31.1889</v>
      </c>
      <c r="I1372">
        <v>-89.257871064200003</v>
      </c>
      <c r="J1372">
        <v>28035</v>
      </c>
    </row>
    <row r="1373" spans="1:10" x14ac:dyDescent="0.25">
      <c r="A1373" t="str">
        <f t="shared" si="21"/>
        <v>MSFranklin</v>
      </c>
      <c r="B1373" t="s">
        <v>1359</v>
      </c>
      <c r="C1373" t="s">
        <v>139</v>
      </c>
      <c r="D1373" t="s">
        <v>325</v>
      </c>
      <c r="E1373" t="s">
        <v>379</v>
      </c>
      <c r="F1373" t="s">
        <v>57</v>
      </c>
      <c r="G1373">
        <v>563.779</v>
      </c>
      <c r="H1373">
        <v>31.4772</v>
      </c>
      <c r="I1373">
        <v>-90.897860433600002</v>
      </c>
      <c r="J1373">
        <v>28037</v>
      </c>
    </row>
    <row r="1374" spans="1:10" x14ac:dyDescent="0.25">
      <c r="A1374" t="str">
        <f t="shared" si="21"/>
        <v>MSGreene</v>
      </c>
      <c r="B1374" t="s">
        <v>1359</v>
      </c>
      <c r="C1374" t="s">
        <v>139</v>
      </c>
      <c r="D1374" t="s">
        <v>329</v>
      </c>
      <c r="E1374" t="s">
        <v>381</v>
      </c>
      <c r="F1374" t="s">
        <v>57</v>
      </c>
      <c r="G1374">
        <v>712.755</v>
      </c>
      <c r="H1374">
        <v>31.214300000000001</v>
      </c>
      <c r="I1374">
        <v>-88.639157257600004</v>
      </c>
      <c r="J1374">
        <v>28041</v>
      </c>
    </row>
    <row r="1375" spans="1:10" x14ac:dyDescent="0.25">
      <c r="A1375" t="str">
        <f t="shared" si="21"/>
        <v>MSGrenada</v>
      </c>
      <c r="B1375" t="s">
        <v>1359</v>
      </c>
      <c r="C1375" t="s">
        <v>139</v>
      </c>
      <c r="D1375" t="s">
        <v>370</v>
      </c>
      <c r="E1375" t="s">
        <v>1363</v>
      </c>
      <c r="F1375" t="s">
        <v>57</v>
      </c>
      <c r="G1375">
        <v>422.10700000000003</v>
      </c>
      <c r="H1375">
        <v>33.7699</v>
      </c>
      <c r="I1375">
        <v>-89.802056115799999</v>
      </c>
      <c r="J1375">
        <v>28043</v>
      </c>
    </row>
    <row r="1376" spans="1:10" x14ac:dyDescent="0.25">
      <c r="A1376" t="str">
        <f t="shared" si="21"/>
        <v>MSHancock</v>
      </c>
      <c r="B1376" t="s">
        <v>1359</v>
      </c>
      <c r="C1376" t="s">
        <v>139</v>
      </c>
      <c r="D1376" t="s">
        <v>331</v>
      </c>
      <c r="E1376" t="s">
        <v>227</v>
      </c>
      <c r="F1376" t="s">
        <v>57</v>
      </c>
      <c r="G1376">
        <v>473.74799999999902</v>
      </c>
      <c r="H1376">
        <v>30.415800000000001</v>
      </c>
      <c r="I1376">
        <v>-89.488543829799994</v>
      </c>
      <c r="J1376">
        <v>28045</v>
      </c>
    </row>
    <row r="1377" spans="1:10" x14ac:dyDescent="0.25">
      <c r="A1377" t="str">
        <f t="shared" si="21"/>
        <v>MSHarrison</v>
      </c>
      <c r="B1377" t="s">
        <v>1359</v>
      </c>
      <c r="C1377" t="s">
        <v>139</v>
      </c>
      <c r="D1377" t="s">
        <v>372</v>
      </c>
      <c r="E1377" t="s">
        <v>962</v>
      </c>
      <c r="F1377" t="s">
        <v>57</v>
      </c>
      <c r="G1377">
        <v>573.99400000000003</v>
      </c>
      <c r="H1377">
        <v>30.510200000000001</v>
      </c>
      <c r="I1377">
        <v>-89.114539830699997</v>
      </c>
      <c r="J1377">
        <v>28047</v>
      </c>
    </row>
    <row r="1378" spans="1:10" x14ac:dyDescent="0.25">
      <c r="A1378" t="str">
        <f t="shared" si="21"/>
        <v>MSItawamba</v>
      </c>
      <c r="B1378" t="s">
        <v>1359</v>
      </c>
      <c r="C1378" t="s">
        <v>139</v>
      </c>
      <c r="D1378" t="s">
        <v>337</v>
      </c>
      <c r="E1378" t="s">
        <v>1364</v>
      </c>
      <c r="F1378" t="s">
        <v>57</v>
      </c>
      <c r="G1378">
        <v>532.78700000000003</v>
      </c>
      <c r="H1378">
        <v>34.28</v>
      </c>
      <c r="I1378">
        <v>-88.361303580400005</v>
      </c>
      <c r="J1378">
        <v>28057</v>
      </c>
    </row>
    <row r="1379" spans="1:10" x14ac:dyDescent="0.25">
      <c r="A1379" t="str">
        <f t="shared" si="21"/>
        <v>MSJackson</v>
      </c>
      <c r="B1379" t="s">
        <v>1359</v>
      </c>
      <c r="C1379" t="s">
        <v>139</v>
      </c>
      <c r="D1379" t="s">
        <v>378</v>
      </c>
      <c r="E1379" t="s">
        <v>232</v>
      </c>
      <c r="F1379" t="s">
        <v>57</v>
      </c>
      <c r="G1379">
        <v>722.75400000000002</v>
      </c>
      <c r="H1379">
        <v>30.541</v>
      </c>
      <c r="I1379">
        <v>-88.6358709788</v>
      </c>
      <c r="J1379">
        <v>28059</v>
      </c>
    </row>
    <row r="1380" spans="1:10" x14ac:dyDescent="0.25">
      <c r="A1380" t="str">
        <f t="shared" si="21"/>
        <v>MSJasper</v>
      </c>
      <c r="B1380" t="s">
        <v>1359</v>
      </c>
      <c r="C1380" t="s">
        <v>139</v>
      </c>
      <c r="D1380" t="s">
        <v>339</v>
      </c>
      <c r="E1380" t="s">
        <v>253</v>
      </c>
      <c r="F1380" t="s">
        <v>57</v>
      </c>
      <c r="G1380">
        <v>676.24300000000005</v>
      </c>
      <c r="H1380">
        <v>32.019100000000002</v>
      </c>
      <c r="I1380">
        <v>-89.118860073500002</v>
      </c>
      <c r="J1380">
        <v>28061</v>
      </c>
    </row>
    <row r="1381" spans="1:10" x14ac:dyDescent="0.25">
      <c r="A1381" t="str">
        <f t="shared" si="21"/>
        <v>MSJefferson</v>
      </c>
      <c r="B1381" t="s">
        <v>1359</v>
      </c>
      <c r="C1381" t="s">
        <v>139</v>
      </c>
      <c r="D1381" t="s">
        <v>380</v>
      </c>
      <c r="E1381" t="s">
        <v>210</v>
      </c>
      <c r="F1381" t="s">
        <v>57</v>
      </c>
      <c r="G1381">
        <v>519.93299999999897</v>
      </c>
      <c r="H1381">
        <v>31.734200000000001</v>
      </c>
      <c r="I1381">
        <v>-91.037340781899999</v>
      </c>
      <c r="J1381">
        <v>28063</v>
      </c>
    </row>
    <row r="1382" spans="1:10" x14ac:dyDescent="0.25">
      <c r="A1382" t="str">
        <f t="shared" si="21"/>
        <v>MSJefferson Davis</v>
      </c>
      <c r="B1382" t="s">
        <v>1359</v>
      </c>
      <c r="C1382" t="s">
        <v>139</v>
      </c>
      <c r="D1382" t="s">
        <v>382</v>
      </c>
      <c r="E1382" t="s">
        <v>1186</v>
      </c>
      <c r="F1382" t="s">
        <v>57</v>
      </c>
      <c r="G1382">
        <v>408.44299999999902</v>
      </c>
      <c r="H1382">
        <v>31.569700000000001</v>
      </c>
      <c r="I1382">
        <v>-89.823001677199997</v>
      </c>
      <c r="J1382">
        <v>28065</v>
      </c>
    </row>
    <row r="1383" spans="1:10" x14ac:dyDescent="0.25">
      <c r="A1383" t="str">
        <f t="shared" si="21"/>
        <v>MSKemper</v>
      </c>
      <c r="B1383" t="s">
        <v>1359</v>
      </c>
      <c r="C1383" t="s">
        <v>139</v>
      </c>
      <c r="D1383" t="s">
        <v>433</v>
      </c>
      <c r="E1383" t="s">
        <v>1365</v>
      </c>
      <c r="F1383" t="s">
        <v>57</v>
      </c>
      <c r="G1383">
        <v>766.18200000000002</v>
      </c>
      <c r="H1383">
        <v>32.7545</v>
      </c>
      <c r="I1383">
        <v>-88.641185354499996</v>
      </c>
      <c r="J1383">
        <v>28069</v>
      </c>
    </row>
    <row r="1384" spans="1:10" x14ac:dyDescent="0.25">
      <c r="A1384" t="str">
        <f t="shared" si="21"/>
        <v>MSLafayette</v>
      </c>
      <c r="B1384" t="s">
        <v>1359</v>
      </c>
      <c r="C1384" t="s">
        <v>139</v>
      </c>
      <c r="D1384" t="s">
        <v>384</v>
      </c>
      <c r="E1384" t="s">
        <v>482</v>
      </c>
      <c r="F1384" t="s">
        <v>57</v>
      </c>
      <c r="G1384">
        <v>631.70799999999895</v>
      </c>
      <c r="H1384">
        <v>34.356699999999996</v>
      </c>
      <c r="I1384">
        <v>-89.484947464599998</v>
      </c>
      <c r="J1384">
        <v>28071</v>
      </c>
    </row>
    <row r="1385" spans="1:10" x14ac:dyDescent="0.25">
      <c r="A1385" t="str">
        <f t="shared" si="21"/>
        <v>MSLamar</v>
      </c>
      <c r="B1385" t="s">
        <v>1359</v>
      </c>
      <c r="C1385" t="s">
        <v>139</v>
      </c>
      <c r="D1385" t="s">
        <v>385</v>
      </c>
      <c r="E1385" t="s">
        <v>344</v>
      </c>
      <c r="F1385" t="s">
        <v>57</v>
      </c>
      <c r="G1385">
        <v>497.05500000000001</v>
      </c>
      <c r="H1385">
        <v>31.2058</v>
      </c>
      <c r="I1385">
        <v>-89.508678155300004</v>
      </c>
      <c r="J1385">
        <v>28073</v>
      </c>
    </row>
    <row r="1386" spans="1:10" x14ac:dyDescent="0.25">
      <c r="A1386" t="str">
        <f t="shared" si="21"/>
        <v>MSLauderdale</v>
      </c>
      <c r="B1386" t="s">
        <v>1359</v>
      </c>
      <c r="C1386" t="s">
        <v>139</v>
      </c>
      <c r="D1386" t="s">
        <v>343</v>
      </c>
      <c r="E1386" t="s">
        <v>346</v>
      </c>
      <c r="F1386" t="s">
        <v>57</v>
      </c>
      <c r="G1386">
        <v>703.63400000000001</v>
      </c>
      <c r="H1386">
        <v>32.404299999999999</v>
      </c>
      <c r="I1386">
        <v>-88.662568616200005</v>
      </c>
      <c r="J1386">
        <v>28075</v>
      </c>
    </row>
    <row r="1387" spans="1:10" x14ac:dyDescent="0.25">
      <c r="A1387" t="str">
        <f t="shared" si="21"/>
        <v>MSLawrence</v>
      </c>
      <c r="B1387" t="s">
        <v>1359</v>
      </c>
      <c r="C1387" t="s">
        <v>139</v>
      </c>
      <c r="D1387" t="s">
        <v>345</v>
      </c>
      <c r="E1387" t="s">
        <v>348</v>
      </c>
      <c r="F1387" t="s">
        <v>57</v>
      </c>
      <c r="G1387">
        <v>430.66800000000001</v>
      </c>
      <c r="H1387">
        <v>31.5502</v>
      </c>
      <c r="I1387">
        <v>-90.107004446199994</v>
      </c>
      <c r="J1387">
        <v>28077</v>
      </c>
    </row>
    <row r="1388" spans="1:10" x14ac:dyDescent="0.25">
      <c r="A1388" t="str">
        <f t="shared" si="21"/>
        <v>MSAdams</v>
      </c>
      <c r="B1388" t="s">
        <v>1359</v>
      </c>
      <c r="C1388" t="s">
        <v>139</v>
      </c>
      <c r="D1388" t="s">
        <v>349</v>
      </c>
      <c r="E1388" t="s">
        <v>581</v>
      </c>
      <c r="F1388" t="s">
        <v>57</v>
      </c>
      <c r="G1388">
        <v>462.40699999999902</v>
      </c>
      <c r="H1388">
        <v>31.482900000000001</v>
      </c>
      <c r="I1388">
        <v>-91.353527313200004</v>
      </c>
      <c r="J1388">
        <v>28001</v>
      </c>
    </row>
    <row r="1389" spans="1:10" x14ac:dyDescent="0.25">
      <c r="A1389" t="str">
        <f t="shared" si="21"/>
        <v>MSAlcorn</v>
      </c>
      <c r="B1389" t="s">
        <v>1359</v>
      </c>
      <c r="C1389" t="s">
        <v>139</v>
      </c>
      <c r="D1389" t="s">
        <v>351</v>
      </c>
      <c r="E1389" t="s">
        <v>1366</v>
      </c>
      <c r="F1389" t="s">
        <v>57</v>
      </c>
      <c r="G1389">
        <v>400.03800000000001</v>
      </c>
      <c r="H1389">
        <v>34.880800000000001</v>
      </c>
      <c r="I1389">
        <v>-88.580282403300004</v>
      </c>
      <c r="J1389">
        <v>28003</v>
      </c>
    </row>
    <row r="1390" spans="1:10" x14ac:dyDescent="0.25">
      <c r="A1390" t="str">
        <f t="shared" si="21"/>
        <v>MSAttala</v>
      </c>
      <c r="B1390" t="s">
        <v>1359</v>
      </c>
      <c r="C1390" t="s">
        <v>139</v>
      </c>
      <c r="D1390" t="s">
        <v>354</v>
      </c>
      <c r="E1390" t="s">
        <v>1367</v>
      </c>
      <c r="F1390" t="s">
        <v>57</v>
      </c>
      <c r="G1390">
        <v>734.98199999999895</v>
      </c>
      <c r="H1390">
        <v>33.086300000000001</v>
      </c>
      <c r="I1390">
        <v>-89.581503643299996</v>
      </c>
      <c r="J1390">
        <v>28007</v>
      </c>
    </row>
    <row r="1391" spans="1:10" x14ac:dyDescent="0.25">
      <c r="A1391" t="str">
        <f t="shared" si="21"/>
        <v>MSBenton</v>
      </c>
      <c r="B1391" t="s">
        <v>1359</v>
      </c>
      <c r="C1391" t="s">
        <v>139</v>
      </c>
      <c r="D1391" t="s">
        <v>356</v>
      </c>
      <c r="E1391" t="s">
        <v>472</v>
      </c>
      <c r="F1391" t="s">
        <v>57</v>
      </c>
      <c r="G1391">
        <v>406.61599999999902</v>
      </c>
      <c r="H1391">
        <v>34.817300000000003</v>
      </c>
      <c r="I1391">
        <v>-89.188473966700002</v>
      </c>
      <c r="J1391">
        <v>28009</v>
      </c>
    </row>
    <row r="1392" spans="1:10" x14ac:dyDescent="0.25">
      <c r="A1392" t="str">
        <f t="shared" si="21"/>
        <v>MSBolivar</v>
      </c>
      <c r="B1392" t="s">
        <v>1359</v>
      </c>
      <c r="C1392" t="s">
        <v>139</v>
      </c>
      <c r="D1392" t="s">
        <v>358</v>
      </c>
      <c r="E1392" t="s">
        <v>1368</v>
      </c>
      <c r="F1392" t="s">
        <v>57</v>
      </c>
      <c r="G1392">
        <v>876.57299999999896</v>
      </c>
      <c r="H1392">
        <v>33.7956</v>
      </c>
      <c r="I1392">
        <v>-90.880392901700006</v>
      </c>
      <c r="J1392">
        <v>28011</v>
      </c>
    </row>
    <row r="1393" spans="1:10" x14ac:dyDescent="0.25">
      <c r="A1393" t="str">
        <f t="shared" si="21"/>
        <v>MSChickasaw</v>
      </c>
      <c r="B1393" t="s">
        <v>1359</v>
      </c>
      <c r="C1393" t="s">
        <v>139</v>
      </c>
      <c r="D1393" t="s">
        <v>418</v>
      </c>
      <c r="E1393" t="s">
        <v>1005</v>
      </c>
      <c r="F1393" t="s">
        <v>57</v>
      </c>
      <c r="G1393">
        <v>501.779</v>
      </c>
      <c r="H1393">
        <v>33.9208</v>
      </c>
      <c r="I1393">
        <v>-88.947874222899998</v>
      </c>
      <c r="J1393">
        <v>28017</v>
      </c>
    </row>
    <row r="1394" spans="1:10" x14ac:dyDescent="0.25">
      <c r="A1394" t="str">
        <f t="shared" si="21"/>
        <v>MSClaiborne</v>
      </c>
      <c r="B1394" t="s">
        <v>1359</v>
      </c>
      <c r="C1394" t="s">
        <v>139</v>
      </c>
      <c r="D1394" t="s">
        <v>421</v>
      </c>
      <c r="E1394" t="s">
        <v>1201</v>
      </c>
      <c r="F1394" t="s">
        <v>57</v>
      </c>
      <c r="G1394">
        <v>487.40600000000001</v>
      </c>
      <c r="H1394">
        <v>31.973700000000001</v>
      </c>
      <c r="I1394">
        <v>-90.911777329299994</v>
      </c>
      <c r="J1394">
        <v>28021</v>
      </c>
    </row>
    <row r="1395" spans="1:10" x14ac:dyDescent="0.25">
      <c r="A1395" t="str">
        <f t="shared" si="21"/>
        <v>MSDeSoto</v>
      </c>
      <c r="B1395" t="s">
        <v>1359</v>
      </c>
      <c r="C1395" t="s">
        <v>139</v>
      </c>
      <c r="D1395" t="s">
        <v>366</v>
      </c>
      <c r="E1395" t="s">
        <v>639</v>
      </c>
      <c r="F1395" t="s">
        <v>57</v>
      </c>
      <c r="G1395">
        <v>476.14499999999902</v>
      </c>
      <c r="H1395">
        <v>34.875399999999999</v>
      </c>
      <c r="I1395">
        <v>-89.9918457359</v>
      </c>
      <c r="J1395">
        <v>28033</v>
      </c>
    </row>
    <row r="1396" spans="1:10" x14ac:dyDescent="0.25">
      <c r="A1396" t="str">
        <f t="shared" si="21"/>
        <v>MSGeorge</v>
      </c>
      <c r="B1396" t="s">
        <v>1359</v>
      </c>
      <c r="C1396" t="s">
        <v>139</v>
      </c>
      <c r="D1396" t="s">
        <v>327</v>
      </c>
      <c r="E1396" t="s">
        <v>1369</v>
      </c>
      <c r="F1396" t="s">
        <v>57</v>
      </c>
      <c r="G1396">
        <v>478.70800000000003</v>
      </c>
      <c r="H1396">
        <v>30.8626</v>
      </c>
      <c r="I1396">
        <v>-88.644021687399999</v>
      </c>
      <c r="J1396">
        <v>28039</v>
      </c>
    </row>
    <row r="1397" spans="1:10" x14ac:dyDescent="0.25">
      <c r="A1397" t="str">
        <f t="shared" si="21"/>
        <v>MSHinds</v>
      </c>
      <c r="B1397" t="s">
        <v>1359</v>
      </c>
      <c r="C1397" t="s">
        <v>139</v>
      </c>
      <c r="D1397" t="s">
        <v>333</v>
      </c>
      <c r="E1397" t="s">
        <v>1370</v>
      </c>
      <c r="F1397" t="s">
        <v>57</v>
      </c>
      <c r="G1397">
        <v>869.74099999999896</v>
      </c>
      <c r="H1397">
        <v>32.2667</v>
      </c>
      <c r="I1397">
        <v>-90.442834370499995</v>
      </c>
      <c r="J1397">
        <v>28049</v>
      </c>
    </row>
    <row r="1398" spans="1:10" x14ac:dyDescent="0.25">
      <c r="A1398" t="str">
        <f t="shared" si="21"/>
        <v>MSHolmes</v>
      </c>
      <c r="B1398" t="s">
        <v>1359</v>
      </c>
      <c r="C1398" t="s">
        <v>139</v>
      </c>
      <c r="D1398" t="s">
        <v>374</v>
      </c>
      <c r="E1398" t="s">
        <v>649</v>
      </c>
      <c r="F1398" t="s">
        <v>57</v>
      </c>
      <c r="G1398">
        <v>756.69899999999905</v>
      </c>
      <c r="H1398">
        <v>33.1235</v>
      </c>
      <c r="I1398">
        <v>-90.092027474600002</v>
      </c>
      <c r="J1398">
        <v>28051</v>
      </c>
    </row>
    <row r="1399" spans="1:10" x14ac:dyDescent="0.25">
      <c r="A1399" t="str">
        <f t="shared" si="21"/>
        <v>MSHumphreys</v>
      </c>
      <c r="B1399" t="s">
        <v>1359</v>
      </c>
      <c r="C1399" t="s">
        <v>139</v>
      </c>
      <c r="D1399" t="s">
        <v>335</v>
      </c>
      <c r="E1399" t="s">
        <v>1371</v>
      </c>
      <c r="F1399" t="s">
        <v>57</v>
      </c>
      <c r="G1399">
        <v>418.49099999999902</v>
      </c>
      <c r="H1399">
        <v>33.128700000000002</v>
      </c>
      <c r="I1399">
        <v>-90.526617601599995</v>
      </c>
      <c r="J1399">
        <v>28053</v>
      </c>
    </row>
    <row r="1400" spans="1:10" x14ac:dyDescent="0.25">
      <c r="A1400" t="str">
        <f t="shared" si="21"/>
        <v>MSIssaquena</v>
      </c>
      <c r="B1400" t="s">
        <v>1359</v>
      </c>
      <c r="C1400" t="s">
        <v>139</v>
      </c>
      <c r="D1400" t="s">
        <v>376</v>
      </c>
      <c r="E1400" t="s">
        <v>1372</v>
      </c>
      <c r="F1400" t="s">
        <v>57</v>
      </c>
      <c r="G1400">
        <v>413.04500000000002</v>
      </c>
      <c r="H1400">
        <v>32.741399999999999</v>
      </c>
      <c r="I1400">
        <v>-90.989198684300007</v>
      </c>
      <c r="J1400">
        <v>28055</v>
      </c>
    </row>
    <row r="1401" spans="1:10" x14ac:dyDescent="0.25">
      <c r="A1401" t="str">
        <f t="shared" si="21"/>
        <v>MSJones</v>
      </c>
      <c r="B1401" t="s">
        <v>1359</v>
      </c>
      <c r="C1401" t="s">
        <v>139</v>
      </c>
      <c r="D1401" t="s">
        <v>341</v>
      </c>
      <c r="E1401" t="s">
        <v>787</v>
      </c>
      <c r="F1401" t="s">
        <v>57</v>
      </c>
      <c r="G1401">
        <v>694.79499999999905</v>
      </c>
      <c r="H1401">
        <v>31.622499999999999</v>
      </c>
      <c r="I1401">
        <v>-89.168777003399995</v>
      </c>
      <c r="J1401">
        <v>28067</v>
      </c>
    </row>
    <row r="1402" spans="1:10" x14ac:dyDescent="0.25">
      <c r="A1402" t="str">
        <f t="shared" si="21"/>
        <v>MSLeflore</v>
      </c>
      <c r="B1402" t="s">
        <v>1359</v>
      </c>
      <c r="C1402" t="s">
        <v>139</v>
      </c>
      <c r="D1402" t="s">
        <v>436</v>
      </c>
      <c r="E1402" t="s">
        <v>1373</v>
      </c>
      <c r="F1402" t="s">
        <v>57</v>
      </c>
      <c r="G1402">
        <v>592.53899999999896</v>
      </c>
      <c r="H1402">
        <v>33.550600000000003</v>
      </c>
      <c r="I1402">
        <v>-90.301057842800006</v>
      </c>
      <c r="J1402">
        <v>28083</v>
      </c>
    </row>
    <row r="1403" spans="1:10" x14ac:dyDescent="0.25">
      <c r="A1403" t="str">
        <f t="shared" si="21"/>
        <v>MSLowndes</v>
      </c>
      <c r="B1403" t="s">
        <v>1359</v>
      </c>
      <c r="C1403" t="s">
        <v>139</v>
      </c>
      <c r="D1403" t="s">
        <v>388</v>
      </c>
      <c r="E1403" t="s">
        <v>387</v>
      </c>
      <c r="F1403" t="s">
        <v>57</v>
      </c>
      <c r="G1403">
        <v>505.50900000000001</v>
      </c>
      <c r="H1403">
        <v>33.472900000000003</v>
      </c>
      <c r="I1403">
        <v>-88.443312110999997</v>
      </c>
      <c r="J1403">
        <v>28087</v>
      </c>
    </row>
    <row r="1404" spans="1:10" x14ac:dyDescent="0.25">
      <c r="A1404" t="str">
        <f t="shared" si="21"/>
        <v>MSMadison</v>
      </c>
      <c r="B1404" t="s">
        <v>1359</v>
      </c>
      <c r="C1404" t="s">
        <v>139</v>
      </c>
      <c r="D1404" t="s">
        <v>390</v>
      </c>
      <c r="E1404" t="s">
        <v>391</v>
      </c>
      <c r="F1404" t="s">
        <v>57</v>
      </c>
      <c r="G1404">
        <v>714.50599999999895</v>
      </c>
      <c r="H1404">
        <v>32.634700000000002</v>
      </c>
      <c r="I1404">
        <v>-90.033782852200005</v>
      </c>
      <c r="J1404">
        <v>28089</v>
      </c>
    </row>
    <row r="1405" spans="1:10" x14ac:dyDescent="0.25">
      <c r="A1405" t="str">
        <f t="shared" si="21"/>
        <v>MSNeshoba</v>
      </c>
      <c r="B1405" t="s">
        <v>1359</v>
      </c>
      <c r="C1405" t="s">
        <v>139</v>
      </c>
      <c r="D1405" t="s">
        <v>397</v>
      </c>
      <c r="E1405" t="s">
        <v>1374</v>
      </c>
      <c r="F1405" t="s">
        <v>57</v>
      </c>
      <c r="G1405">
        <v>570.14099999999905</v>
      </c>
      <c r="H1405">
        <v>32.753500000000003</v>
      </c>
      <c r="I1405">
        <v>-89.117570586100001</v>
      </c>
      <c r="J1405">
        <v>28099</v>
      </c>
    </row>
    <row r="1406" spans="1:10" x14ac:dyDescent="0.25">
      <c r="A1406" t="str">
        <f t="shared" si="21"/>
        <v>MSPearl River</v>
      </c>
      <c r="B1406" t="s">
        <v>1359</v>
      </c>
      <c r="C1406" t="s">
        <v>139</v>
      </c>
      <c r="D1406" t="s">
        <v>400</v>
      </c>
      <c r="E1406" t="s">
        <v>1375</v>
      </c>
      <c r="F1406" t="s">
        <v>57</v>
      </c>
      <c r="G1406">
        <v>810.86300000000006</v>
      </c>
      <c r="H1406">
        <v>30.768699999999999</v>
      </c>
      <c r="I1406">
        <v>-89.589499253699998</v>
      </c>
      <c r="J1406">
        <v>28109</v>
      </c>
    </row>
    <row r="1407" spans="1:10" x14ac:dyDescent="0.25">
      <c r="A1407" t="str">
        <f t="shared" si="21"/>
        <v>MSRankin</v>
      </c>
      <c r="B1407" t="s">
        <v>1359</v>
      </c>
      <c r="C1407" t="s">
        <v>139</v>
      </c>
      <c r="D1407" t="s">
        <v>410</v>
      </c>
      <c r="E1407" t="s">
        <v>1376</v>
      </c>
      <c r="F1407" t="s">
        <v>57</v>
      </c>
      <c r="G1407">
        <v>775.48500000000001</v>
      </c>
      <c r="H1407">
        <v>32.264099999999999</v>
      </c>
      <c r="I1407">
        <v>-89.945807592600005</v>
      </c>
      <c r="J1407">
        <v>28121</v>
      </c>
    </row>
    <row r="1408" spans="1:10" x14ac:dyDescent="0.25">
      <c r="A1408" t="str">
        <f t="shared" si="21"/>
        <v>MSTate</v>
      </c>
      <c r="B1408" t="s">
        <v>1359</v>
      </c>
      <c r="C1408" t="s">
        <v>139</v>
      </c>
      <c r="D1408" t="s">
        <v>521</v>
      </c>
      <c r="E1408" t="s">
        <v>1377</v>
      </c>
      <c r="F1408" t="s">
        <v>57</v>
      </c>
      <c r="G1408">
        <v>404.75900000000001</v>
      </c>
      <c r="H1408">
        <v>34.650300000000001</v>
      </c>
      <c r="I1408">
        <v>-89.9447501012</v>
      </c>
      <c r="J1408">
        <v>28137</v>
      </c>
    </row>
    <row r="1409" spans="1:10" x14ac:dyDescent="0.25">
      <c r="A1409" t="str">
        <f t="shared" si="21"/>
        <v>MSTunica</v>
      </c>
      <c r="B1409" t="s">
        <v>1359</v>
      </c>
      <c r="C1409" t="s">
        <v>139</v>
      </c>
      <c r="D1409" t="s">
        <v>506</v>
      </c>
      <c r="E1409" t="s">
        <v>1378</v>
      </c>
      <c r="F1409" t="s">
        <v>57</v>
      </c>
      <c r="G1409">
        <v>454.66800000000001</v>
      </c>
      <c r="H1409">
        <v>34.652099999999997</v>
      </c>
      <c r="I1409">
        <v>-90.375778454200002</v>
      </c>
      <c r="J1409">
        <v>28143</v>
      </c>
    </row>
    <row r="1410" spans="1:10" x14ac:dyDescent="0.25">
      <c r="A1410" t="str">
        <f t="shared" si="21"/>
        <v>MSWarren</v>
      </c>
      <c r="B1410" t="s">
        <v>1359</v>
      </c>
      <c r="C1410" t="s">
        <v>139</v>
      </c>
      <c r="D1410" t="s">
        <v>507</v>
      </c>
      <c r="E1410" t="s">
        <v>734</v>
      </c>
      <c r="F1410" t="s">
        <v>57</v>
      </c>
      <c r="G1410">
        <v>588.50099999999895</v>
      </c>
      <c r="H1410">
        <v>32.356900000000003</v>
      </c>
      <c r="I1410">
        <v>-90.852493888500007</v>
      </c>
      <c r="J1410">
        <v>28149</v>
      </c>
    </row>
    <row r="1411" spans="1:10" x14ac:dyDescent="0.25">
      <c r="A1411" t="str">
        <f t="shared" ref="A1411:A1474" si="22">C1411&amp;E1411</f>
        <v>MSWashington</v>
      </c>
      <c r="B1411" t="s">
        <v>1359</v>
      </c>
      <c r="C1411" t="s">
        <v>139</v>
      </c>
      <c r="D1411" t="s">
        <v>694</v>
      </c>
      <c r="E1411" t="s">
        <v>226</v>
      </c>
      <c r="F1411" t="s">
        <v>57</v>
      </c>
      <c r="G1411">
        <v>724.74099999999896</v>
      </c>
      <c r="H1411">
        <v>33.283700000000003</v>
      </c>
      <c r="I1411">
        <v>-90.947455291099999</v>
      </c>
      <c r="J1411">
        <v>28151</v>
      </c>
    </row>
    <row r="1412" spans="1:10" x14ac:dyDescent="0.25">
      <c r="A1412" t="str">
        <f t="shared" si="22"/>
        <v>MSWilkinson</v>
      </c>
      <c r="B1412" t="s">
        <v>1359</v>
      </c>
      <c r="C1412" t="s">
        <v>139</v>
      </c>
      <c r="D1412" t="s">
        <v>779</v>
      </c>
      <c r="E1412" t="s">
        <v>745</v>
      </c>
      <c r="F1412" t="s">
        <v>57</v>
      </c>
      <c r="G1412">
        <v>678.10599999999897</v>
      </c>
      <c r="H1412">
        <v>31.161100000000001</v>
      </c>
      <c r="I1412">
        <v>-91.310917386499995</v>
      </c>
      <c r="J1412">
        <v>28157</v>
      </c>
    </row>
    <row r="1413" spans="1:10" x14ac:dyDescent="0.25">
      <c r="A1413" t="str">
        <f t="shared" si="22"/>
        <v>MSWinston</v>
      </c>
      <c r="B1413" t="s">
        <v>1359</v>
      </c>
      <c r="C1413" t="s">
        <v>139</v>
      </c>
      <c r="D1413" t="s">
        <v>780</v>
      </c>
      <c r="E1413" t="s">
        <v>430</v>
      </c>
      <c r="F1413" t="s">
        <v>57</v>
      </c>
      <c r="G1413">
        <v>607.245</v>
      </c>
      <c r="H1413">
        <v>33.088500000000003</v>
      </c>
      <c r="I1413">
        <v>-89.034402511099998</v>
      </c>
      <c r="J1413">
        <v>28159</v>
      </c>
    </row>
    <row r="1414" spans="1:10" x14ac:dyDescent="0.25">
      <c r="A1414" t="str">
        <f t="shared" si="22"/>
        <v>MSYazoo</v>
      </c>
      <c r="B1414" t="s">
        <v>1359</v>
      </c>
      <c r="C1414" t="s">
        <v>139</v>
      </c>
      <c r="D1414" t="s">
        <v>695</v>
      </c>
      <c r="E1414" t="s">
        <v>1379</v>
      </c>
      <c r="F1414" t="s">
        <v>57</v>
      </c>
      <c r="G1414">
        <v>922.947</v>
      </c>
      <c r="H1414">
        <v>32.780299999999997</v>
      </c>
      <c r="I1414">
        <v>-90.396395957400003</v>
      </c>
      <c r="J1414">
        <v>28163</v>
      </c>
    </row>
    <row r="1415" spans="1:10" x14ac:dyDescent="0.25">
      <c r="A1415" t="str">
        <f t="shared" si="22"/>
        <v>MSAmite</v>
      </c>
      <c r="B1415" t="s">
        <v>1359</v>
      </c>
      <c r="C1415" t="s">
        <v>139</v>
      </c>
      <c r="D1415" t="s">
        <v>352</v>
      </c>
      <c r="E1415" t="s">
        <v>1380</v>
      </c>
      <c r="F1415" t="s">
        <v>57</v>
      </c>
      <c r="G1415">
        <v>730.1</v>
      </c>
      <c r="H1415">
        <v>31.174399999999999</v>
      </c>
      <c r="I1415">
        <v>-90.804415706900002</v>
      </c>
      <c r="J1415">
        <v>28005</v>
      </c>
    </row>
    <row r="1416" spans="1:10" x14ac:dyDescent="0.25">
      <c r="A1416" t="str">
        <f t="shared" si="22"/>
        <v>MSCalhoun</v>
      </c>
      <c r="B1416" t="s">
        <v>1359</v>
      </c>
      <c r="C1416" t="s">
        <v>139</v>
      </c>
      <c r="D1416" t="s">
        <v>415</v>
      </c>
      <c r="E1416" t="s">
        <v>259</v>
      </c>
      <c r="F1416" t="s">
        <v>57</v>
      </c>
      <c r="G1416">
        <v>586.57299999999896</v>
      </c>
      <c r="H1416">
        <v>33.936500000000002</v>
      </c>
      <c r="I1416">
        <v>-89.336459323900002</v>
      </c>
      <c r="J1416">
        <v>28013</v>
      </c>
    </row>
    <row r="1417" spans="1:10" x14ac:dyDescent="0.25">
      <c r="A1417" t="str">
        <f t="shared" si="22"/>
        <v>MSCarroll</v>
      </c>
      <c r="B1417" t="s">
        <v>1359</v>
      </c>
      <c r="C1417" t="s">
        <v>139</v>
      </c>
      <c r="D1417" t="s">
        <v>417</v>
      </c>
      <c r="E1417" t="s">
        <v>500</v>
      </c>
      <c r="F1417" t="s">
        <v>57</v>
      </c>
      <c r="G1417">
        <v>628.24300000000005</v>
      </c>
      <c r="H1417">
        <v>33.448500000000003</v>
      </c>
      <c r="I1417">
        <v>-89.920197318299998</v>
      </c>
      <c r="J1417">
        <v>28015</v>
      </c>
    </row>
    <row r="1418" spans="1:10" x14ac:dyDescent="0.25">
      <c r="A1418" t="str">
        <f t="shared" si="22"/>
        <v>MSChoctaw</v>
      </c>
      <c r="B1418" t="s">
        <v>1359</v>
      </c>
      <c r="C1418" t="s">
        <v>139</v>
      </c>
      <c r="D1418" t="s">
        <v>419</v>
      </c>
      <c r="E1418" t="s">
        <v>361</v>
      </c>
      <c r="F1418" t="s">
        <v>57</v>
      </c>
      <c r="G1418">
        <v>418.17700000000002</v>
      </c>
      <c r="H1418">
        <v>33.347299999999997</v>
      </c>
      <c r="I1418">
        <v>-89.248382456100003</v>
      </c>
      <c r="J1418">
        <v>28019</v>
      </c>
    </row>
    <row r="1419" spans="1:10" x14ac:dyDescent="0.25">
      <c r="A1419" t="str">
        <f t="shared" si="22"/>
        <v>MSClarke</v>
      </c>
      <c r="B1419" t="s">
        <v>1359</v>
      </c>
      <c r="C1419" t="s">
        <v>139</v>
      </c>
      <c r="D1419" t="s">
        <v>360</v>
      </c>
      <c r="E1419" t="s">
        <v>363</v>
      </c>
      <c r="F1419" t="s">
        <v>57</v>
      </c>
      <c r="G1419">
        <v>691.55399999999895</v>
      </c>
      <c r="H1419">
        <v>32.041400000000003</v>
      </c>
      <c r="I1419">
        <v>-88.689438657699995</v>
      </c>
      <c r="J1419">
        <v>28023</v>
      </c>
    </row>
    <row r="1420" spans="1:10" x14ac:dyDescent="0.25">
      <c r="A1420" t="str">
        <f t="shared" si="22"/>
        <v>MSClay</v>
      </c>
      <c r="B1420" t="s">
        <v>1359</v>
      </c>
      <c r="C1420" t="s">
        <v>139</v>
      </c>
      <c r="D1420" t="s">
        <v>362</v>
      </c>
      <c r="E1420" t="s">
        <v>365</v>
      </c>
      <c r="F1420" t="s">
        <v>57</v>
      </c>
      <c r="G1420">
        <v>410.077</v>
      </c>
      <c r="H1420">
        <v>33.655700000000003</v>
      </c>
      <c r="I1420">
        <v>-88.781525777200002</v>
      </c>
      <c r="J1420">
        <v>28025</v>
      </c>
    </row>
    <row r="1421" spans="1:10" x14ac:dyDescent="0.25">
      <c r="A1421" t="str">
        <f t="shared" si="22"/>
        <v>MSMontgomery</v>
      </c>
      <c r="B1421" t="s">
        <v>1359</v>
      </c>
      <c r="C1421" t="s">
        <v>139</v>
      </c>
      <c r="D1421" t="s">
        <v>396</v>
      </c>
      <c r="E1421" t="s">
        <v>432</v>
      </c>
      <c r="F1421" t="s">
        <v>57</v>
      </c>
      <c r="G1421">
        <v>406.98099999999903</v>
      </c>
      <c r="H1421">
        <v>33.494100000000003</v>
      </c>
      <c r="I1421">
        <v>-89.616391875100007</v>
      </c>
      <c r="J1421">
        <v>28097</v>
      </c>
    </row>
    <row r="1422" spans="1:10" x14ac:dyDescent="0.25">
      <c r="A1422" t="str">
        <f t="shared" si="22"/>
        <v>MSNewton</v>
      </c>
      <c r="B1422" t="s">
        <v>1359</v>
      </c>
      <c r="C1422" t="s">
        <v>139</v>
      </c>
      <c r="D1422" t="s">
        <v>431</v>
      </c>
      <c r="E1422" t="s">
        <v>510</v>
      </c>
      <c r="F1422" t="s">
        <v>57</v>
      </c>
      <c r="G1422">
        <v>578.10400000000004</v>
      </c>
      <c r="H1422">
        <v>32.400199999999998</v>
      </c>
      <c r="I1422">
        <v>-89.118797191799999</v>
      </c>
      <c r="J1422">
        <v>28101</v>
      </c>
    </row>
    <row r="1423" spans="1:10" x14ac:dyDescent="0.25">
      <c r="A1423" t="str">
        <f t="shared" si="22"/>
        <v>MSNoxubee</v>
      </c>
      <c r="B1423" t="s">
        <v>1359</v>
      </c>
      <c r="C1423" t="s">
        <v>139</v>
      </c>
      <c r="D1423" t="s">
        <v>439</v>
      </c>
      <c r="E1423" t="s">
        <v>1381</v>
      </c>
      <c r="F1423" t="s">
        <v>57</v>
      </c>
      <c r="G1423">
        <v>695.13800000000003</v>
      </c>
      <c r="H1423">
        <v>33.110100000000003</v>
      </c>
      <c r="I1423">
        <v>-88.569737373799995</v>
      </c>
      <c r="J1423">
        <v>28103</v>
      </c>
    </row>
    <row r="1424" spans="1:10" x14ac:dyDescent="0.25">
      <c r="A1424" t="str">
        <f t="shared" si="22"/>
        <v>MSOktibbeha</v>
      </c>
      <c r="B1424" t="s">
        <v>1359</v>
      </c>
      <c r="C1424" t="s">
        <v>139</v>
      </c>
      <c r="D1424" t="s">
        <v>441</v>
      </c>
      <c r="E1424" t="s">
        <v>1382</v>
      </c>
      <c r="F1424" t="s">
        <v>57</v>
      </c>
      <c r="G1424">
        <v>458.20100000000002</v>
      </c>
      <c r="H1424">
        <v>33.424900000000001</v>
      </c>
      <c r="I1424">
        <v>-88.879340277599994</v>
      </c>
      <c r="J1424">
        <v>28105</v>
      </c>
    </row>
    <row r="1425" spans="1:10" x14ac:dyDescent="0.25">
      <c r="A1425" t="str">
        <f t="shared" si="22"/>
        <v>MSPanola</v>
      </c>
      <c r="B1425" t="s">
        <v>1359</v>
      </c>
      <c r="C1425" t="s">
        <v>139</v>
      </c>
      <c r="D1425" t="s">
        <v>398</v>
      </c>
      <c r="E1425" t="s">
        <v>1383</v>
      </c>
      <c r="F1425" t="s">
        <v>57</v>
      </c>
      <c r="G1425">
        <v>685.14400000000001</v>
      </c>
      <c r="H1425">
        <v>34.363900000000001</v>
      </c>
      <c r="I1425">
        <v>-89.950576305300004</v>
      </c>
      <c r="J1425">
        <v>28107</v>
      </c>
    </row>
    <row r="1426" spans="1:10" x14ac:dyDescent="0.25">
      <c r="A1426" t="str">
        <f t="shared" si="22"/>
        <v>MSPerry</v>
      </c>
      <c r="B1426" t="s">
        <v>1359</v>
      </c>
      <c r="C1426" t="s">
        <v>139</v>
      </c>
      <c r="D1426" t="s">
        <v>443</v>
      </c>
      <c r="E1426" t="s">
        <v>442</v>
      </c>
      <c r="F1426" t="s">
        <v>57</v>
      </c>
      <c r="G1426">
        <v>647.25199999999904</v>
      </c>
      <c r="H1426">
        <v>31.172000000000001</v>
      </c>
      <c r="I1426">
        <v>-88.992357730799995</v>
      </c>
      <c r="J1426">
        <v>28111</v>
      </c>
    </row>
    <row r="1427" spans="1:10" x14ac:dyDescent="0.25">
      <c r="A1427" t="str">
        <f t="shared" si="22"/>
        <v>MSPike</v>
      </c>
      <c r="B1427" t="s">
        <v>1359</v>
      </c>
      <c r="C1427" t="s">
        <v>139</v>
      </c>
      <c r="D1427" t="s">
        <v>402</v>
      </c>
      <c r="E1427" t="s">
        <v>401</v>
      </c>
      <c r="F1427" t="s">
        <v>57</v>
      </c>
      <c r="G1427">
        <v>409.01499999999902</v>
      </c>
      <c r="H1427">
        <v>31.174900000000001</v>
      </c>
      <c r="I1427">
        <v>-90.404175997799996</v>
      </c>
      <c r="J1427">
        <v>28113</v>
      </c>
    </row>
    <row r="1428" spans="1:10" x14ac:dyDescent="0.25">
      <c r="A1428" t="str">
        <f t="shared" si="22"/>
        <v>MSPontotoc</v>
      </c>
      <c r="B1428" t="s">
        <v>1359</v>
      </c>
      <c r="C1428" t="s">
        <v>139</v>
      </c>
      <c r="D1428" t="s">
        <v>404</v>
      </c>
      <c r="E1428" t="s">
        <v>1384</v>
      </c>
      <c r="F1428" t="s">
        <v>57</v>
      </c>
      <c r="G1428">
        <v>497.68900000000002</v>
      </c>
      <c r="H1428">
        <v>34.2254</v>
      </c>
      <c r="I1428">
        <v>-89.037409639800003</v>
      </c>
      <c r="J1428">
        <v>28115</v>
      </c>
    </row>
    <row r="1429" spans="1:10" x14ac:dyDescent="0.25">
      <c r="A1429" t="str">
        <f t="shared" si="22"/>
        <v>MSPrentiss</v>
      </c>
      <c r="B1429" t="s">
        <v>1359</v>
      </c>
      <c r="C1429" t="s">
        <v>139</v>
      </c>
      <c r="D1429" t="s">
        <v>406</v>
      </c>
      <c r="E1429" t="s">
        <v>1385</v>
      </c>
      <c r="F1429" t="s">
        <v>57</v>
      </c>
      <c r="G1429">
        <v>414.98</v>
      </c>
      <c r="H1429">
        <v>34.618299999999998</v>
      </c>
      <c r="I1429">
        <v>-88.520067731300003</v>
      </c>
      <c r="J1429">
        <v>28117</v>
      </c>
    </row>
    <row r="1430" spans="1:10" x14ac:dyDescent="0.25">
      <c r="A1430" t="str">
        <f t="shared" si="22"/>
        <v>MSQuitman</v>
      </c>
      <c r="B1430" t="s">
        <v>1359</v>
      </c>
      <c r="C1430" t="s">
        <v>139</v>
      </c>
      <c r="D1430" t="s">
        <v>408</v>
      </c>
      <c r="E1430" t="s">
        <v>843</v>
      </c>
      <c r="F1430" t="s">
        <v>57</v>
      </c>
      <c r="G1430">
        <v>405.012</v>
      </c>
      <c r="H1430">
        <v>34.251399999999997</v>
      </c>
      <c r="I1430">
        <v>-90.289102680699997</v>
      </c>
      <c r="J1430">
        <v>28119</v>
      </c>
    </row>
    <row r="1431" spans="1:10" x14ac:dyDescent="0.25">
      <c r="A1431" t="str">
        <f t="shared" si="22"/>
        <v>MSScott</v>
      </c>
      <c r="B1431" t="s">
        <v>1359</v>
      </c>
      <c r="C1431" t="s">
        <v>139</v>
      </c>
      <c r="D1431" t="s">
        <v>423</v>
      </c>
      <c r="E1431" t="s">
        <v>517</v>
      </c>
      <c r="F1431" t="s">
        <v>57</v>
      </c>
      <c r="G1431">
        <v>609.18499999999904</v>
      </c>
      <c r="H1431">
        <v>32.406399999999998</v>
      </c>
      <c r="I1431">
        <v>-89.537650345800003</v>
      </c>
      <c r="J1431">
        <v>28123</v>
      </c>
    </row>
    <row r="1432" spans="1:10" x14ac:dyDescent="0.25">
      <c r="A1432" t="str">
        <f t="shared" si="22"/>
        <v>MSUnion</v>
      </c>
      <c r="B1432" t="s">
        <v>1359</v>
      </c>
      <c r="C1432" t="s">
        <v>139</v>
      </c>
      <c r="D1432" t="s">
        <v>495</v>
      </c>
      <c r="E1432" t="s">
        <v>494</v>
      </c>
      <c r="F1432" t="s">
        <v>57</v>
      </c>
      <c r="G1432">
        <v>415.59800000000001</v>
      </c>
      <c r="H1432">
        <v>34.490499999999997</v>
      </c>
      <c r="I1432">
        <v>-89.003877735800003</v>
      </c>
      <c r="J1432">
        <v>28145</v>
      </c>
    </row>
    <row r="1433" spans="1:10" x14ac:dyDescent="0.25">
      <c r="A1433" t="str">
        <f t="shared" si="22"/>
        <v>MSWalthall</v>
      </c>
      <c r="B1433" t="s">
        <v>1359</v>
      </c>
      <c r="C1433" t="s">
        <v>139</v>
      </c>
      <c r="D1433" t="s">
        <v>497</v>
      </c>
      <c r="E1433" t="s">
        <v>1386</v>
      </c>
      <c r="F1433" t="s">
        <v>57</v>
      </c>
      <c r="G1433">
        <v>403.94400000000002</v>
      </c>
      <c r="H1433">
        <v>31.148399999999999</v>
      </c>
      <c r="I1433">
        <v>-90.106136926999994</v>
      </c>
      <c r="J1433">
        <v>28147</v>
      </c>
    </row>
    <row r="1434" spans="1:10" x14ac:dyDescent="0.25">
      <c r="A1434" t="str">
        <f t="shared" si="22"/>
        <v>MSWayne</v>
      </c>
      <c r="B1434" t="s">
        <v>1359</v>
      </c>
      <c r="C1434" t="s">
        <v>139</v>
      </c>
      <c r="D1434" t="s">
        <v>776</v>
      </c>
      <c r="E1434" t="s">
        <v>737</v>
      </c>
      <c r="F1434" t="s">
        <v>57</v>
      </c>
      <c r="G1434">
        <v>810.75</v>
      </c>
      <c r="H1434">
        <v>31.640799999999999</v>
      </c>
      <c r="I1434">
        <v>-88.695786749299998</v>
      </c>
      <c r="J1434">
        <v>28153</v>
      </c>
    </row>
    <row r="1435" spans="1:10" x14ac:dyDescent="0.25">
      <c r="A1435" t="str">
        <f t="shared" si="22"/>
        <v>MSWebster</v>
      </c>
      <c r="B1435" t="s">
        <v>1359</v>
      </c>
      <c r="C1435" t="s">
        <v>139</v>
      </c>
      <c r="D1435" t="s">
        <v>777</v>
      </c>
      <c r="E1435" t="s">
        <v>859</v>
      </c>
      <c r="F1435" t="s">
        <v>57</v>
      </c>
      <c r="G1435">
        <v>420.94</v>
      </c>
      <c r="H1435">
        <v>33.613100000000003</v>
      </c>
      <c r="I1435">
        <v>-89.2847913624</v>
      </c>
      <c r="J1435">
        <v>28155</v>
      </c>
    </row>
    <row r="1436" spans="1:10" x14ac:dyDescent="0.25">
      <c r="A1436" t="str">
        <f t="shared" si="22"/>
        <v>MSYalobusha</v>
      </c>
      <c r="B1436" t="s">
        <v>1359</v>
      </c>
      <c r="C1436" t="s">
        <v>139</v>
      </c>
      <c r="D1436" t="s">
        <v>781</v>
      </c>
      <c r="E1436" t="s">
        <v>1387</v>
      </c>
      <c r="F1436" t="s">
        <v>57</v>
      </c>
      <c r="G1436">
        <v>467.12900000000002</v>
      </c>
      <c r="H1436">
        <v>34.028199999999998</v>
      </c>
      <c r="I1436">
        <v>-89.707616990399998</v>
      </c>
      <c r="J1436">
        <v>28161</v>
      </c>
    </row>
    <row r="1437" spans="1:10" x14ac:dyDescent="0.25">
      <c r="A1437" t="str">
        <f t="shared" si="22"/>
        <v>MSSmith</v>
      </c>
      <c r="B1437" t="s">
        <v>1359</v>
      </c>
      <c r="C1437" t="s">
        <v>139</v>
      </c>
      <c r="D1437" t="s">
        <v>412</v>
      </c>
      <c r="E1437" t="s">
        <v>1096</v>
      </c>
      <c r="F1437" t="s">
        <v>57</v>
      </c>
      <c r="G1437">
        <v>636.25199999999904</v>
      </c>
      <c r="H1437">
        <v>32.017699999999998</v>
      </c>
      <c r="I1437">
        <v>-89.506670263499998</v>
      </c>
      <c r="J1437">
        <v>28129</v>
      </c>
    </row>
    <row r="1438" spans="1:10" x14ac:dyDescent="0.25">
      <c r="A1438" t="str">
        <f t="shared" si="22"/>
        <v>MSSharkey</v>
      </c>
      <c r="B1438" t="s">
        <v>1359</v>
      </c>
      <c r="C1438" t="s">
        <v>139</v>
      </c>
      <c r="D1438" t="s">
        <v>425</v>
      </c>
      <c r="E1438" t="s">
        <v>1388</v>
      </c>
      <c r="F1438" t="s">
        <v>57</v>
      </c>
      <c r="G1438">
        <v>431.72</v>
      </c>
      <c r="H1438">
        <v>32.879800000000003</v>
      </c>
      <c r="I1438">
        <v>-90.813181903100002</v>
      </c>
      <c r="J1438">
        <v>28125</v>
      </c>
    </row>
    <row r="1439" spans="1:10" x14ac:dyDescent="0.25">
      <c r="A1439" t="str">
        <f t="shared" si="22"/>
        <v>MSSimpson</v>
      </c>
      <c r="B1439" t="s">
        <v>1359</v>
      </c>
      <c r="C1439" t="s">
        <v>139</v>
      </c>
      <c r="D1439" t="s">
        <v>427</v>
      </c>
      <c r="E1439" t="s">
        <v>1112</v>
      </c>
      <c r="F1439" t="s">
        <v>57</v>
      </c>
      <c r="G1439">
        <v>589.16300000000001</v>
      </c>
      <c r="H1439">
        <v>31.9132</v>
      </c>
      <c r="I1439">
        <v>-89.919483777300002</v>
      </c>
      <c r="J1439">
        <v>28127</v>
      </c>
    </row>
    <row r="1440" spans="1:10" x14ac:dyDescent="0.25">
      <c r="A1440" t="str">
        <f t="shared" si="22"/>
        <v>MSStone</v>
      </c>
      <c r="B1440" t="s">
        <v>1359</v>
      </c>
      <c r="C1440" t="s">
        <v>139</v>
      </c>
      <c r="D1440" t="s">
        <v>413</v>
      </c>
      <c r="E1440" t="s">
        <v>522</v>
      </c>
      <c r="F1440" t="s">
        <v>57</v>
      </c>
      <c r="G1440">
        <v>445.48500000000001</v>
      </c>
      <c r="H1440">
        <v>30.79</v>
      </c>
      <c r="I1440">
        <v>-89.117697348099995</v>
      </c>
      <c r="J1440">
        <v>28131</v>
      </c>
    </row>
    <row r="1441" spans="1:10" x14ac:dyDescent="0.25">
      <c r="A1441" t="str">
        <f t="shared" si="22"/>
        <v>MSSunflower</v>
      </c>
      <c r="B1441" t="s">
        <v>1359</v>
      </c>
      <c r="C1441" t="s">
        <v>139</v>
      </c>
      <c r="D1441" t="s">
        <v>429</v>
      </c>
      <c r="E1441" t="s">
        <v>1389</v>
      </c>
      <c r="F1441" t="s">
        <v>57</v>
      </c>
      <c r="G1441">
        <v>697.75400000000002</v>
      </c>
      <c r="H1441">
        <v>33.6023</v>
      </c>
      <c r="I1441">
        <v>-90.588614554100005</v>
      </c>
      <c r="J1441">
        <v>28133</v>
      </c>
    </row>
    <row r="1442" spans="1:10" x14ac:dyDescent="0.25">
      <c r="A1442" t="str">
        <f t="shared" si="22"/>
        <v>MSTallahatchie</v>
      </c>
      <c r="B1442" t="s">
        <v>1359</v>
      </c>
      <c r="C1442" t="s">
        <v>139</v>
      </c>
      <c r="D1442" t="s">
        <v>519</v>
      </c>
      <c r="E1442" t="s">
        <v>1390</v>
      </c>
      <c r="F1442" t="s">
        <v>57</v>
      </c>
      <c r="G1442">
        <v>645.28800000000001</v>
      </c>
      <c r="H1442">
        <v>33.950499999999998</v>
      </c>
      <c r="I1442">
        <v>-90.173221574699994</v>
      </c>
      <c r="J1442">
        <v>28135</v>
      </c>
    </row>
    <row r="1443" spans="1:10" x14ac:dyDescent="0.25">
      <c r="A1443" t="str">
        <f t="shared" si="22"/>
        <v>MSTippah</v>
      </c>
      <c r="B1443" t="s">
        <v>1359</v>
      </c>
      <c r="C1443" t="s">
        <v>139</v>
      </c>
      <c r="D1443" t="s">
        <v>493</v>
      </c>
      <c r="E1443" t="s">
        <v>1391</v>
      </c>
      <c r="F1443" t="s">
        <v>57</v>
      </c>
      <c r="G1443">
        <v>457.815</v>
      </c>
      <c r="H1443">
        <v>34.7684</v>
      </c>
      <c r="I1443">
        <v>-88.908888091799994</v>
      </c>
      <c r="J1443">
        <v>28139</v>
      </c>
    </row>
    <row r="1444" spans="1:10" x14ac:dyDescent="0.25">
      <c r="A1444" t="str">
        <f t="shared" si="22"/>
        <v>MSTishomingo</v>
      </c>
      <c r="B1444" t="s">
        <v>1359</v>
      </c>
      <c r="C1444" t="s">
        <v>139</v>
      </c>
      <c r="D1444" t="s">
        <v>523</v>
      </c>
      <c r="E1444" t="s">
        <v>1392</v>
      </c>
      <c r="F1444" t="s">
        <v>57</v>
      </c>
      <c r="G1444">
        <v>424.25400000000002</v>
      </c>
      <c r="H1444">
        <v>34.740400000000001</v>
      </c>
      <c r="I1444">
        <v>-88.239310426499998</v>
      </c>
      <c r="J1444">
        <v>28141</v>
      </c>
    </row>
    <row r="1445" spans="1:10" x14ac:dyDescent="0.25">
      <c r="A1445" t="str">
        <f t="shared" si="22"/>
        <v>MSLeake</v>
      </c>
      <c r="B1445" t="s">
        <v>1359</v>
      </c>
      <c r="C1445" t="s">
        <v>139</v>
      </c>
      <c r="D1445" t="s">
        <v>347</v>
      </c>
      <c r="E1445" t="s">
        <v>1393</v>
      </c>
      <c r="F1445" t="s">
        <v>57</v>
      </c>
      <c r="G1445">
        <v>583</v>
      </c>
      <c r="H1445">
        <v>32.753500000000003</v>
      </c>
      <c r="I1445">
        <v>-89.524071463799999</v>
      </c>
      <c r="J1445">
        <v>28079</v>
      </c>
    </row>
    <row r="1446" spans="1:10" x14ac:dyDescent="0.25">
      <c r="A1446" t="str">
        <f t="shared" si="22"/>
        <v>MSLee</v>
      </c>
      <c r="B1446" t="s">
        <v>1359</v>
      </c>
      <c r="C1446" t="s">
        <v>139</v>
      </c>
      <c r="D1446" t="s">
        <v>435</v>
      </c>
      <c r="E1446" t="s">
        <v>199</v>
      </c>
      <c r="F1446" t="s">
        <v>57</v>
      </c>
      <c r="G1446">
        <v>449.95100000000002</v>
      </c>
      <c r="H1446">
        <v>34.289900000000003</v>
      </c>
      <c r="I1446">
        <v>-88.680410571099998</v>
      </c>
      <c r="J1446">
        <v>28081</v>
      </c>
    </row>
    <row r="1447" spans="1:10" x14ac:dyDescent="0.25">
      <c r="A1447" t="str">
        <f t="shared" si="22"/>
        <v>MSLincoln</v>
      </c>
      <c r="B1447" t="s">
        <v>1359</v>
      </c>
      <c r="C1447" t="s">
        <v>139</v>
      </c>
      <c r="D1447" t="s">
        <v>386</v>
      </c>
      <c r="E1447" t="s">
        <v>245</v>
      </c>
      <c r="F1447" t="s">
        <v>57</v>
      </c>
      <c r="G1447">
        <v>586.11500000000001</v>
      </c>
      <c r="H1447">
        <v>31.532399999999999</v>
      </c>
      <c r="I1447">
        <v>-90.454004715600007</v>
      </c>
      <c r="J1447">
        <v>28085</v>
      </c>
    </row>
    <row r="1448" spans="1:10" x14ac:dyDescent="0.25">
      <c r="A1448" t="str">
        <f t="shared" si="22"/>
        <v>MSMarion</v>
      </c>
      <c r="B1448" t="s">
        <v>1359</v>
      </c>
      <c r="C1448" t="s">
        <v>139</v>
      </c>
      <c r="D1448" t="s">
        <v>392</v>
      </c>
      <c r="E1448" t="s">
        <v>256</v>
      </c>
      <c r="F1448" t="s">
        <v>57</v>
      </c>
      <c r="G1448">
        <v>542.38400000000001</v>
      </c>
      <c r="H1448">
        <v>31.230899999999998</v>
      </c>
      <c r="I1448">
        <v>-89.822441791599999</v>
      </c>
      <c r="J1448">
        <v>28091</v>
      </c>
    </row>
    <row r="1449" spans="1:10" x14ac:dyDescent="0.25">
      <c r="A1449" t="str">
        <f t="shared" si="22"/>
        <v>MSMarshall</v>
      </c>
      <c r="B1449" t="s">
        <v>1359</v>
      </c>
      <c r="C1449" t="s">
        <v>139</v>
      </c>
      <c r="D1449" t="s">
        <v>438</v>
      </c>
      <c r="E1449" t="s">
        <v>395</v>
      </c>
      <c r="F1449" t="s">
        <v>57</v>
      </c>
      <c r="G1449">
        <v>706.19299999999896</v>
      </c>
      <c r="H1449">
        <v>34.762300000000003</v>
      </c>
      <c r="I1449">
        <v>-89.503032440699997</v>
      </c>
      <c r="J1449">
        <v>28093</v>
      </c>
    </row>
    <row r="1450" spans="1:10" x14ac:dyDescent="0.25">
      <c r="A1450" t="str">
        <f t="shared" si="22"/>
        <v>MSMonroe</v>
      </c>
      <c r="B1450" t="s">
        <v>1359</v>
      </c>
      <c r="C1450" t="s">
        <v>139</v>
      </c>
      <c r="D1450" t="s">
        <v>394</v>
      </c>
      <c r="E1450" t="s">
        <v>203</v>
      </c>
      <c r="F1450" t="s">
        <v>57</v>
      </c>
      <c r="G1450">
        <v>765.09400000000005</v>
      </c>
      <c r="H1450">
        <v>33.892299999999999</v>
      </c>
      <c r="I1450">
        <v>-88.480496098100005</v>
      </c>
      <c r="J1450">
        <v>28095</v>
      </c>
    </row>
    <row r="1451" spans="1:10" x14ac:dyDescent="0.25">
      <c r="A1451" t="str">
        <f t="shared" si="22"/>
        <v>MOCooper</v>
      </c>
      <c r="B1451" t="s">
        <v>1394</v>
      </c>
      <c r="C1451" t="s">
        <v>2369</v>
      </c>
      <c r="D1451" t="s">
        <v>335</v>
      </c>
      <c r="E1451" t="s">
        <v>1395</v>
      </c>
      <c r="F1451" t="s">
        <v>57</v>
      </c>
      <c r="G1451">
        <v>564.76499999999896</v>
      </c>
      <c r="H1451">
        <v>38.843499999999999</v>
      </c>
      <c r="I1451">
        <v>-92.810103612700004</v>
      </c>
      <c r="J1451">
        <v>29053</v>
      </c>
    </row>
    <row r="1452" spans="1:10" x14ac:dyDescent="0.25">
      <c r="A1452" t="str">
        <f t="shared" si="22"/>
        <v>MOCrawford</v>
      </c>
      <c r="B1452" t="s">
        <v>1394</v>
      </c>
      <c r="C1452" t="s">
        <v>2369</v>
      </c>
      <c r="D1452" t="s">
        <v>376</v>
      </c>
      <c r="E1452" t="s">
        <v>503</v>
      </c>
      <c r="F1452" t="s">
        <v>57</v>
      </c>
      <c r="G1452">
        <v>742.51700000000005</v>
      </c>
      <c r="H1452">
        <v>37.976399999999998</v>
      </c>
      <c r="I1452">
        <v>-91.303931729400006</v>
      </c>
      <c r="J1452">
        <v>29055</v>
      </c>
    </row>
    <row r="1453" spans="1:10" x14ac:dyDescent="0.25">
      <c r="A1453" t="str">
        <f t="shared" si="22"/>
        <v>MODallas</v>
      </c>
      <c r="B1453" t="s">
        <v>1394</v>
      </c>
      <c r="C1453" t="s">
        <v>2369</v>
      </c>
      <c r="D1453" t="s">
        <v>378</v>
      </c>
      <c r="E1453" t="s">
        <v>373</v>
      </c>
      <c r="F1453" t="s">
        <v>57</v>
      </c>
      <c r="G1453">
        <v>540.76999999999896</v>
      </c>
      <c r="H1453">
        <v>37.680399999999999</v>
      </c>
      <c r="I1453">
        <v>-93.023644701199999</v>
      </c>
      <c r="J1453">
        <v>29059</v>
      </c>
    </row>
    <row r="1454" spans="1:10" x14ac:dyDescent="0.25">
      <c r="A1454" t="str">
        <f t="shared" si="22"/>
        <v>MODaviess</v>
      </c>
      <c r="B1454" t="s">
        <v>1394</v>
      </c>
      <c r="C1454" t="s">
        <v>2369</v>
      </c>
      <c r="D1454" t="s">
        <v>339</v>
      </c>
      <c r="E1454" t="s">
        <v>960</v>
      </c>
      <c r="F1454" t="s">
        <v>57</v>
      </c>
      <c r="G1454">
        <v>563.24</v>
      </c>
      <c r="H1454">
        <v>39.960700000000003</v>
      </c>
      <c r="I1454">
        <v>-93.985465453399996</v>
      </c>
      <c r="J1454">
        <v>29061</v>
      </c>
    </row>
    <row r="1455" spans="1:10" x14ac:dyDescent="0.25">
      <c r="A1455" t="str">
        <f t="shared" si="22"/>
        <v>MODeKalb</v>
      </c>
      <c r="B1455" t="s">
        <v>1394</v>
      </c>
      <c r="C1455" t="s">
        <v>2369</v>
      </c>
      <c r="D1455" t="s">
        <v>380</v>
      </c>
      <c r="E1455" t="s">
        <v>334</v>
      </c>
      <c r="F1455" t="s">
        <v>57</v>
      </c>
      <c r="G1455">
        <v>421.35599999999903</v>
      </c>
      <c r="H1455">
        <v>39.8932</v>
      </c>
      <c r="I1455">
        <v>-94.404712611400001</v>
      </c>
      <c r="J1455">
        <v>29063</v>
      </c>
    </row>
    <row r="1456" spans="1:10" x14ac:dyDescent="0.25">
      <c r="A1456" t="str">
        <f t="shared" si="22"/>
        <v>MODent</v>
      </c>
      <c r="B1456" t="s">
        <v>1394</v>
      </c>
      <c r="C1456" t="s">
        <v>2369</v>
      </c>
      <c r="D1456" t="s">
        <v>382</v>
      </c>
      <c r="E1456" t="s">
        <v>1396</v>
      </c>
      <c r="F1456" t="s">
        <v>57</v>
      </c>
      <c r="G1456">
        <v>752.78999999999905</v>
      </c>
      <c r="H1456">
        <v>37.606699999999996</v>
      </c>
      <c r="I1456">
        <v>-91.507852327699993</v>
      </c>
      <c r="J1456">
        <v>29065</v>
      </c>
    </row>
    <row r="1457" spans="1:10" x14ac:dyDescent="0.25">
      <c r="A1457" t="str">
        <f t="shared" si="22"/>
        <v>MODouglas</v>
      </c>
      <c r="B1457" t="s">
        <v>1394</v>
      </c>
      <c r="C1457" t="s">
        <v>2369</v>
      </c>
      <c r="D1457" t="s">
        <v>341</v>
      </c>
      <c r="E1457" t="s">
        <v>594</v>
      </c>
      <c r="F1457" t="s">
        <v>57</v>
      </c>
      <c r="G1457">
        <v>813.63199999999904</v>
      </c>
      <c r="H1457">
        <v>36.932600000000001</v>
      </c>
      <c r="I1457">
        <v>-92.498807774499994</v>
      </c>
      <c r="J1457">
        <v>29067</v>
      </c>
    </row>
    <row r="1458" spans="1:10" x14ac:dyDescent="0.25">
      <c r="A1458" t="str">
        <f t="shared" si="22"/>
        <v>MOFranklin</v>
      </c>
      <c r="B1458" t="s">
        <v>1394</v>
      </c>
      <c r="C1458" t="s">
        <v>2369</v>
      </c>
      <c r="D1458" t="s">
        <v>384</v>
      </c>
      <c r="E1458" t="s">
        <v>379</v>
      </c>
      <c r="F1458" t="s">
        <v>57</v>
      </c>
      <c r="G1458">
        <v>922.68100000000004</v>
      </c>
      <c r="H1458">
        <v>38.411099999999998</v>
      </c>
      <c r="I1458">
        <v>-91.074996547500007</v>
      </c>
      <c r="J1458">
        <v>29071</v>
      </c>
    </row>
    <row r="1459" spans="1:10" x14ac:dyDescent="0.25">
      <c r="A1459" t="str">
        <f t="shared" si="22"/>
        <v>MOAdair</v>
      </c>
      <c r="B1459" t="s">
        <v>1394</v>
      </c>
      <c r="C1459" t="s">
        <v>2369</v>
      </c>
      <c r="D1459" t="s">
        <v>349</v>
      </c>
      <c r="E1459" t="s">
        <v>1006</v>
      </c>
      <c r="F1459" t="s">
        <v>57</v>
      </c>
      <c r="G1459">
        <v>567.32399999999905</v>
      </c>
      <c r="H1459">
        <v>40.190600000000003</v>
      </c>
      <c r="I1459">
        <v>-92.600713417700007</v>
      </c>
      <c r="J1459">
        <v>29001</v>
      </c>
    </row>
    <row r="1460" spans="1:10" x14ac:dyDescent="0.25">
      <c r="A1460" t="str">
        <f t="shared" si="22"/>
        <v>MOBates</v>
      </c>
      <c r="B1460" t="s">
        <v>1394</v>
      </c>
      <c r="C1460" t="s">
        <v>2369</v>
      </c>
      <c r="D1460" t="s">
        <v>415</v>
      </c>
      <c r="E1460" t="s">
        <v>1397</v>
      </c>
      <c r="F1460" t="s">
        <v>57</v>
      </c>
      <c r="G1460">
        <v>836.68899999999906</v>
      </c>
      <c r="H1460">
        <v>38.257300000000001</v>
      </c>
      <c r="I1460">
        <v>-94.340036477500007</v>
      </c>
      <c r="J1460">
        <v>29013</v>
      </c>
    </row>
    <row r="1461" spans="1:10" x14ac:dyDescent="0.25">
      <c r="A1461" t="str">
        <f t="shared" si="22"/>
        <v>MOBollinger</v>
      </c>
      <c r="B1461" t="s">
        <v>1394</v>
      </c>
      <c r="C1461" t="s">
        <v>2369</v>
      </c>
      <c r="D1461" t="s">
        <v>418</v>
      </c>
      <c r="E1461" t="s">
        <v>1398</v>
      </c>
      <c r="F1461" t="s">
        <v>57</v>
      </c>
      <c r="G1461">
        <v>617.90599999999904</v>
      </c>
      <c r="H1461">
        <v>37.322200000000002</v>
      </c>
      <c r="I1461">
        <v>-90.025939159999993</v>
      </c>
      <c r="J1461">
        <v>29017</v>
      </c>
    </row>
    <row r="1462" spans="1:10" x14ac:dyDescent="0.25">
      <c r="A1462" t="str">
        <f t="shared" si="22"/>
        <v>MOButler</v>
      </c>
      <c r="B1462" t="s">
        <v>1394</v>
      </c>
      <c r="C1462" t="s">
        <v>2369</v>
      </c>
      <c r="D1462" t="s">
        <v>360</v>
      </c>
      <c r="E1462" t="s">
        <v>416</v>
      </c>
      <c r="F1462" t="s">
        <v>57</v>
      </c>
      <c r="G1462">
        <v>694.66899999999896</v>
      </c>
      <c r="H1462">
        <v>36.7164</v>
      </c>
      <c r="I1462">
        <v>-90.406592109000002</v>
      </c>
      <c r="J1462">
        <v>29023</v>
      </c>
    </row>
    <row r="1463" spans="1:10" x14ac:dyDescent="0.25">
      <c r="A1463" t="str">
        <f t="shared" si="22"/>
        <v>MOCallaway</v>
      </c>
      <c r="B1463" t="s">
        <v>1394</v>
      </c>
      <c r="C1463" t="s">
        <v>2369</v>
      </c>
      <c r="D1463" t="s">
        <v>364</v>
      </c>
      <c r="E1463" t="s">
        <v>1399</v>
      </c>
      <c r="F1463" t="s">
        <v>57</v>
      </c>
      <c r="G1463">
        <v>834.57500000000005</v>
      </c>
      <c r="H1463">
        <v>38.835500000000003</v>
      </c>
      <c r="I1463">
        <v>-91.926014660899995</v>
      </c>
      <c r="J1463">
        <v>29027</v>
      </c>
    </row>
    <row r="1464" spans="1:10" x14ac:dyDescent="0.25">
      <c r="A1464" t="str">
        <f t="shared" si="22"/>
        <v>MOCamden</v>
      </c>
      <c r="B1464" t="s">
        <v>1394</v>
      </c>
      <c r="C1464" t="s">
        <v>2369</v>
      </c>
      <c r="D1464" t="s">
        <v>321</v>
      </c>
      <c r="E1464" t="s">
        <v>684</v>
      </c>
      <c r="F1464" t="s">
        <v>57</v>
      </c>
      <c r="G1464">
        <v>655.923</v>
      </c>
      <c r="H1464">
        <v>38.027000000000001</v>
      </c>
      <c r="I1464">
        <v>-92.766074141999994</v>
      </c>
      <c r="J1464">
        <v>29029</v>
      </c>
    </row>
    <row r="1465" spans="1:10" x14ac:dyDescent="0.25">
      <c r="A1465" t="str">
        <f t="shared" si="22"/>
        <v>MOCape Girardeau</v>
      </c>
      <c r="B1465" t="s">
        <v>1394</v>
      </c>
      <c r="C1465" t="s">
        <v>2369</v>
      </c>
      <c r="D1465" t="s">
        <v>323</v>
      </c>
      <c r="E1465" t="s">
        <v>1400</v>
      </c>
      <c r="F1465" t="s">
        <v>57</v>
      </c>
      <c r="G1465">
        <v>578.53499999999894</v>
      </c>
      <c r="H1465">
        <v>37.384</v>
      </c>
      <c r="I1465">
        <v>-89.684460061500005</v>
      </c>
      <c r="J1465">
        <v>29031</v>
      </c>
    </row>
    <row r="1466" spans="1:10" x14ac:dyDescent="0.25">
      <c r="A1466" t="str">
        <f t="shared" si="22"/>
        <v>MOCarroll</v>
      </c>
      <c r="B1466" t="s">
        <v>1394</v>
      </c>
      <c r="C1466" t="s">
        <v>2369</v>
      </c>
      <c r="D1466" t="s">
        <v>366</v>
      </c>
      <c r="E1466" t="s">
        <v>500</v>
      </c>
      <c r="F1466" t="s">
        <v>57</v>
      </c>
      <c r="G1466">
        <v>694.62099999999896</v>
      </c>
      <c r="H1466">
        <v>39.427</v>
      </c>
      <c r="I1466">
        <v>-93.5051840024</v>
      </c>
      <c r="J1466">
        <v>29033</v>
      </c>
    </row>
    <row r="1467" spans="1:10" x14ac:dyDescent="0.25">
      <c r="A1467" t="str">
        <f t="shared" si="22"/>
        <v>MOChariton</v>
      </c>
      <c r="B1467" t="s">
        <v>1394</v>
      </c>
      <c r="C1467" t="s">
        <v>2369</v>
      </c>
      <c r="D1467" t="s">
        <v>329</v>
      </c>
      <c r="E1467" t="s">
        <v>1401</v>
      </c>
      <c r="F1467" t="s">
        <v>57</v>
      </c>
      <c r="G1467">
        <v>751.18100000000004</v>
      </c>
      <c r="H1467">
        <v>39.515099999999997</v>
      </c>
      <c r="I1467">
        <v>-92.962633107299993</v>
      </c>
      <c r="J1467">
        <v>29041</v>
      </c>
    </row>
    <row r="1468" spans="1:10" x14ac:dyDescent="0.25">
      <c r="A1468" t="str">
        <f t="shared" si="22"/>
        <v>MODade</v>
      </c>
      <c r="B1468" t="s">
        <v>1394</v>
      </c>
      <c r="C1468" t="s">
        <v>2369</v>
      </c>
      <c r="D1468" t="s">
        <v>337</v>
      </c>
      <c r="E1468" t="s">
        <v>758</v>
      </c>
      <c r="F1468" t="s">
        <v>57</v>
      </c>
      <c r="G1468">
        <v>490.012</v>
      </c>
      <c r="H1468">
        <v>37.432000000000002</v>
      </c>
      <c r="I1468">
        <v>-93.850246669800001</v>
      </c>
      <c r="J1468">
        <v>29057</v>
      </c>
    </row>
    <row r="1469" spans="1:10" x14ac:dyDescent="0.25">
      <c r="A1469" t="str">
        <f t="shared" si="22"/>
        <v>MODunklin</v>
      </c>
      <c r="B1469" t="s">
        <v>1394</v>
      </c>
      <c r="C1469" t="s">
        <v>2369</v>
      </c>
      <c r="D1469" t="s">
        <v>433</v>
      </c>
      <c r="E1469" t="s">
        <v>1402</v>
      </c>
      <c r="F1469" t="s">
        <v>57</v>
      </c>
      <c r="G1469">
        <v>541.06899999999905</v>
      </c>
      <c r="H1469">
        <v>36.272100000000002</v>
      </c>
      <c r="I1469">
        <v>-90.090914619299994</v>
      </c>
      <c r="J1469">
        <v>29069</v>
      </c>
    </row>
    <row r="1470" spans="1:10" x14ac:dyDescent="0.25">
      <c r="A1470" t="str">
        <f t="shared" si="22"/>
        <v>MOGentry</v>
      </c>
      <c r="B1470" t="s">
        <v>1394</v>
      </c>
      <c r="C1470" t="s">
        <v>2369</v>
      </c>
      <c r="D1470" t="s">
        <v>343</v>
      </c>
      <c r="E1470" t="s">
        <v>1403</v>
      </c>
      <c r="F1470" t="s">
        <v>57</v>
      </c>
      <c r="G1470">
        <v>491.42200000000003</v>
      </c>
      <c r="H1470">
        <v>40.2121</v>
      </c>
      <c r="I1470">
        <v>-94.409891887200004</v>
      </c>
      <c r="J1470">
        <v>29075</v>
      </c>
    </row>
    <row r="1471" spans="1:10" x14ac:dyDescent="0.25">
      <c r="A1471" t="str">
        <f t="shared" si="22"/>
        <v>MOHolt</v>
      </c>
      <c r="B1471" t="s">
        <v>1394</v>
      </c>
      <c r="C1471" t="s">
        <v>2369</v>
      </c>
      <c r="D1471" t="s">
        <v>388</v>
      </c>
      <c r="E1471" t="s">
        <v>1404</v>
      </c>
      <c r="F1471" t="s">
        <v>57</v>
      </c>
      <c r="G1471">
        <v>462.69299999999902</v>
      </c>
      <c r="H1471">
        <v>40.094499999999996</v>
      </c>
      <c r="I1471">
        <v>-95.215725496100006</v>
      </c>
      <c r="J1471">
        <v>29087</v>
      </c>
    </row>
    <row r="1472" spans="1:10" x14ac:dyDescent="0.25">
      <c r="A1472" t="str">
        <f t="shared" si="22"/>
        <v>MOJackson</v>
      </c>
      <c r="B1472" t="s">
        <v>1394</v>
      </c>
      <c r="C1472" t="s">
        <v>2369</v>
      </c>
      <c r="D1472" t="s">
        <v>394</v>
      </c>
      <c r="E1472" t="s">
        <v>232</v>
      </c>
      <c r="F1472" t="s">
        <v>57</v>
      </c>
      <c r="G1472">
        <v>604.46199999999897</v>
      </c>
      <c r="H1472">
        <v>39.008499999999998</v>
      </c>
      <c r="I1472">
        <v>-94.346128392500006</v>
      </c>
      <c r="J1472">
        <v>29095</v>
      </c>
    </row>
    <row r="1473" spans="1:10" x14ac:dyDescent="0.25">
      <c r="A1473" t="str">
        <f t="shared" si="22"/>
        <v>MOJefferson</v>
      </c>
      <c r="B1473" t="s">
        <v>1394</v>
      </c>
      <c r="C1473" t="s">
        <v>2369</v>
      </c>
      <c r="D1473" t="s">
        <v>397</v>
      </c>
      <c r="E1473" t="s">
        <v>210</v>
      </c>
      <c r="F1473" t="s">
        <v>57</v>
      </c>
      <c r="G1473">
        <v>656.62900000000002</v>
      </c>
      <c r="H1473">
        <v>38.261099999999999</v>
      </c>
      <c r="I1473">
        <v>-90.537736661699995</v>
      </c>
      <c r="J1473">
        <v>29099</v>
      </c>
    </row>
    <row r="1474" spans="1:10" x14ac:dyDescent="0.25">
      <c r="A1474" t="str">
        <f t="shared" si="22"/>
        <v>MOKnox</v>
      </c>
      <c r="B1474" t="s">
        <v>1394</v>
      </c>
      <c r="C1474" t="s">
        <v>2369</v>
      </c>
      <c r="D1474" t="s">
        <v>439</v>
      </c>
      <c r="E1474" t="s">
        <v>929</v>
      </c>
      <c r="F1474" t="s">
        <v>57</v>
      </c>
      <c r="G1474">
        <v>504.01100000000002</v>
      </c>
      <c r="H1474">
        <v>40.128300000000003</v>
      </c>
      <c r="I1474">
        <v>-92.1480985285</v>
      </c>
      <c r="J1474">
        <v>29103</v>
      </c>
    </row>
    <row r="1475" spans="1:10" x14ac:dyDescent="0.25">
      <c r="A1475" t="str">
        <f t="shared" ref="A1475:A1538" si="23">C1475&amp;E1475</f>
        <v>MOLinn</v>
      </c>
      <c r="B1475" t="s">
        <v>1394</v>
      </c>
      <c r="C1475" t="s">
        <v>2369</v>
      </c>
      <c r="D1475" t="s">
        <v>404</v>
      </c>
      <c r="E1475" t="s">
        <v>1027</v>
      </c>
      <c r="F1475" t="s">
        <v>57</v>
      </c>
      <c r="G1475">
        <v>615.56399999999906</v>
      </c>
      <c r="H1475">
        <v>39.870199999999997</v>
      </c>
      <c r="I1475">
        <v>-93.107193852899997</v>
      </c>
      <c r="J1475">
        <v>29115</v>
      </c>
    </row>
    <row r="1476" spans="1:10" x14ac:dyDescent="0.25">
      <c r="A1476" t="str">
        <f t="shared" si="23"/>
        <v>MOMonroe</v>
      </c>
      <c r="B1476" t="s">
        <v>1394</v>
      </c>
      <c r="C1476" t="s">
        <v>2369</v>
      </c>
      <c r="D1476" t="s">
        <v>521</v>
      </c>
      <c r="E1476" t="s">
        <v>203</v>
      </c>
      <c r="F1476" t="s">
        <v>57</v>
      </c>
      <c r="G1476">
        <v>647.65300000000002</v>
      </c>
      <c r="H1476">
        <v>39.495399999999997</v>
      </c>
      <c r="I1476">
        <v>-92.000728755400004</v>
      </c>
      <c r="J1476">
        <v>29137</v>
      </c>
    </row>
    <row r="1477" spans="1:10" x14ac:dyDescent="0.25">
      <c r="A1477" t="str">
        <f t="shared" si="23"/>
        <v>MONew Madrid</v>
      </c>
      <c r="B1477" t="s">
        <v>1394</v>
      </c>
      <c r="C1477" t="s">
        <v>2369</v>
      </c>
      <c r="D1477" t="s">
        <v>506</v>
      </c>
      <c r="E1477" t="s">
        <v>1405</v>
      </c>
      <c r="F1477" t="s">
        <v>57</v>
      </c>
      <c r="G1477">
        <v>674.84</v>
      </c>
      <c r="H1477">
        <v>36.5946</v>
      </c>
      <c r="I1477">
        <v>-89.651754190199995</v>
      </c>
      <c r="J1477">
        <v>29143</v>
      </c>
    </row>
    <row r="1478" spans="1:10" x14ac:dyDescent="0.25">
      <c r="A1478" t="str">
        <f t="shared" si="23"/>
        <v>MOPerry</v>
      </c>
      <c r="B1478" t="s">
        <v>1394</v>
      </c>
      <c r="C1478" t="s">
        <v>2369</v>
      </c>
      <c r="D1478" t="s">
        <v>779</v>
      </c>
      <c r="E1478" t="s">
        <v>442</v>
      </c>
      <c r="F1478" t="s">
        <v>57</v>
      </c>
      <c r="G1478">
        <v>474.35399999999902</v>
      </c>
      <c r="H1478">
        <v>37.7072</v>
      </c>
      <c r="I1478">
        <v>-89.824440363400001</v>
      </c>
      <c r="J1478">
        <v>29157</v>
      </c>
    </row>
    <row r="1479" spans="1:10" x14ac:dyDescent="0.25">
      <c r="A1479" t="str">
        <f t="shared" si="23"/>
        <v>MOPolk</v>
      </c>
      <c r="B1479" t="s">
        <v>1394</v>
      </c>
      <c r="C1479" t="s">
        <v>2369</v>
      </c>
      <c r="D1479" t="s">
        <v>785</v>
      </c>
      <c r="E1479" t="s">
        <v>512</v>
      </c>
      <c r="F1479" t="s">
        <v>57</v>
      </c>
      <c r="G1479">
        <v>635.52300000000002</v>
      </c>
      <c r="H1479">
        <v>37.616500000000002</v>
      </c>
      <c r="I1479">
        <v>-93.400534498100001</v>
      </c>
      <c r="J1479">
        <v>29167</v>
      </c>
    </row>
    <row r="1480" spans="1:10" x14ac:dyDescent="0.25">
      <c r="A1480" t="str">
        <f t="shared" si="23"/>
        <v>MOPutnam</v>
      </c>
      <c r="B1480" t="s">
        <v>1394</v>
      </c>
      <c r="C1480" t="s">
        <v>2369</v>
      </c>
      <c r="D1480" t="s">
        <v>696</v>
      </c>
      <c r="E1480" t="s">
        <v>643</v>
      </c>
      <c r="F1480" t="s">
        <v>57</v>
      </c>
      <c r="G1480">
        <v>517.31700000000001</v>
      </c>
      <c r="H1480">
        <v>40.478900000000003</v>
      </c>
      <c r="I1480">
        <v>-93.016033468499998</v>
      </c>
      <c r="J1480">
        <v>29171</v>
      </c>
    </row>
    <row r="1481" spans="1:10" x14ac:dyDescent="0.25">
      <c r="A1481" t="str">
        <f t="shared" si="23"/>
        <v>MOSt. Charles</v>
      </c>
      <c r="B1481" t="s">
        <v>1394</v>
      </c>
      <c r="C1481" t="s">
        <v>2369</v>
      </c>
      <c r="D1481" t="s">
        <v>698</v>
      </c>
      <c r="E1481" t="s">
        <v>1166</v>
      </c>
      <c r="F1481" t="s">
        <v>57</v>
      </c>
      <c r="G1481">
        <v>560.43499999999904</v>
      </c>
      <c r="H1481">
        <v>38.7819</v>
      </c>
      <c r="I1481">
        <v>-90.674879480200005</v>
      </c>
      <c r="J1481">
        <v>29183</v>
      </c>
    </row>
    <row r="1482" spans="1:10" x14ac:dyDescent="0.25">
      <c r="A1482" t="str">
        <f t="shared" si="23"/>
        <v>MOSt. Clair</v>
      </c>
      <c r="B1482" t="s">
        <v>1394</v>
      </c>
      <c r="C1482" t="s">
        <v>2369</v>
      </c>
      <c r="D1482" t="s">
        <v>700</v>
      </c>
      <c r="E1482" t="s">
        <v>405</v>
      </c>
      <c r="F1482" t="s">
        <v>57</v>
      </c>
      <c r="G1482">
        <v>669.98299999999904</v>
      </c>
      <c r="H1482">
        <v>38.037199999999999</v>
      </c>
      <c r="I1482">
        <v>-93.775956773700003</v>
      </c>
      <c r="J1482">
        <v>29185</v>
      </c>
    </row>
    <row r="1483" spans="1:10" x14ac:dyDescent="0.25">
      <c r="A1483" t="str">
        <f t="shared" si="23"/>
        <v>MOSt. Louis</v>
      </c>
      <c r="B1483" t="s">
        <v>1394</v>
      </c>
      <c r="C1483" t="s">
        <v>2369</v>
      </c>
      <c r="D1483" t="s">
        <v>701</v>
      </c>
      <c r="E1483" t="s">
        <v>1318</v>
      </c>
      <c r="F1483" t="s">
        <v>57</v>
      </c>
      <c r="G1483">
        <v>507.8</v>
      </c>
      <c r="H1483">
        <v>38.640500000000003</v>
      </c>
      <c r="I1483">
        <v>-90.443319200900007</v>
      </c>
      <c r="J1483">
        <v>29189</v>
      </c>
    </row>
    <row r="1484" spans="1:10" x14ac:dyDescent="0.25">
      <c r="A1484" t="str">
        <f t="shared" si="23"/>
        <v>MOSaline</v>
      </c>
      <c r="B1484" t="s">
        <v>1394</v>
      </c>
      <c r="C1484" t="s">
        <v>2369</v>
      </c>
      <c r="D1484" t="s">
        <v>704</v>
      </c>
      <c r="E1484" t="s">
        <v>516</v>
      </c>
      <c r="F1484" t="s">
        <v>57</v>
      </c>
      <c r="G1484">
        <v>755.50400000000002</v>
      </c>
      <c r="H1484">
        <v>39.136800000000001</v>
      </c>
      <c r="I1484">
        <v>-93.201860889100004</v>
      </c>
      <c r="J1484">
        <v>29195</v>
      </c>
    </row>
    <row r="1485" spans="1:10" x14ac:dyDescent="0.25">
      <c r="A1485" t="str">
        <f t="shared" si="23"/>
        <v>MOScotland</v>
      </c>
      <c r="B1485" t="s">
        <v>1394</v>
      </c>
      <c r="C1485" t="s">
        <v>2369</v>
      </c>
      <c r="D1485" t="s">
        <v>801</v>
      </c>
      <c r="E1485" t="s">
        <v>1406</v>
      </c>
      <c r="F1485" t="s">
        <v>57</v>
      </c>
      <c r="G1485">
        <v>436.67099999999903</v>
      </c>
      <c r="H1485">
        <v>40.452599999999997</v>
      </c>
      <c r="I1485">
        <v>-92.147016513200001</v>
      </c>
      <c r="J1485">
        <v>29199</v>
      </c>
    </row>
    <row r="1486" spans="1:10" x14ac:dyDescent="0.25">
      <c r="A1486" t="str">
        <f t="shared" si="23"/>
        <v>MOStoddard</v>
      </c>
      <c r="B1486" t="s">
        <v>1394</v>
      </c>
      <c r="C1486" t="s">
        <v>2369</v>
      </c>
      <c r="D1486" t="s">
        <v>811</v>
      </c>
      <c r="E1486" t="s">
        <v>1407</v>
      </c>
      <c r="F1486" t="s">
        <v>57</v>
      </c>
      <c r="G1486">
        <v>823.22199999999896</v>
      </c>
      <c r="H1486">
        <v>36.855600000000003</v>
      </c>
      <c r="I1486">
        <v>-89.944303378000001</v>
      </c>
      <c r="J1486">
        <v>29207</v>
      </c>
    </row>
    <row r="1487" spans="1:10" x14ac:dyDescent="0.25">
      <c r="A1487" t="str">
        <f t="shared" si="23"/>
        <v>MOWebster</v>
      </c>
      <c r="B1487" t="s">
        <v>1394</v>
      </c>
      <c r="C1487" t="s">
        <v>2369</v>
      </c>
      <c r="D1487" t="s">
        <v>805</v>
      </c>
      <c r="E1487" t="s">
        <v>859</v>
      </c>
      <c r="F1487" t="s">
        <v>57</v>
      </c>
      <c r="G1487">
        <v>592.56200000000001</v>
      </c>
      <c r="H1487">
        <v>37.280900000000003</v>
      </c>
      <c r="I1487">
        <v>-92.875881400099999</v>
      </c>
      <c r="J1487">
        <v>29225</v>
      </c>
    </row>
    <row r="1488" spans="1:10" x14ac:dyDescent="0.25">
      <c r="A1488" t="str">
        <f t="shared" si="23"/>
        <v>MOAndrew</v>
      </c>
      <c r="B1488" t="s">
        <v>1394</v>
      </c>
      <c r="C1488" t="s">
        <v>2369</v>
      </c>
      <c r="D1488" t="s">
        <v>351</v>
      </c>
      <c r="E1488" t="s">
        <v>1408</v>
      </c>
      <c r="F1488" t="s">
        <v>57</v>
      </c>
      <c r="G1488">
        <v>432.70299999999901</v>
      </c>
      <c r="H1488">
        <v>39.983499999999999</v>
      </c>
      <c r="I1488">
        <v>-94.802048713600001</v>
      </c>
      <c r="J1488">
        <v>29003</v>
      </c>
    </row>
    <row r="1489" spans="1:10" x14ac:dyDescent="0.25">
      <c r="A1489" t="str">
        <f t="shared" si="23"/>
        <v>MOAtchison</v>
      </c>
      <c r="B1489" t="s">
        <v>1394</v>
      </c>
      <c r="C1489" t="s">
        <v>2369</v>
      </c>
      <c r="D1489" t="s">
        <v>352</v>
      </c>
      <c r="E1489" t="s">
        <v>1067</v>
      </c>
      <c r="F1489" t="s">
        <v>57</v>
      </c>
      <c r="G1489">
        <v>547.30200000000002</v>
      </c>
      <c r="H1489">
        <v>40.430799999999998</v>
      </c>
      <c r="I1489">
        <v>-95.428088773699997</v>
      </c>
      <c r="J1489">
        <v>29005</v>
      </c>
    </row>
    <row r="1490" spans="1:10" x14ac:dyDescent="0.25">
      <c r="A1490" t="str">
        <f t="shared" si="23"/>
        <v>MOAudrain</v>
      </c>
      <c r="B1490" t="s">
        <v>1394</v>
      </c>
      <c r="C1490" t="s">
        <v>2369</v>
      </c>
      <c r="D1490" t="s">
        <v>354</v>
      </c>
      <c r="E1490" t="s">
        <v>1409</v>
      </c>
      <c r="F1490" t="s">
        <v>57</v>
      </c>
      <c r="G1490">
        <v>692.23500000000001</v>
      </c>
      <c r="H1490">
        <v>39.215699999999998</v>
      </c>
      <c r="I1490">
        <v>-91.841574682100003</v>
      </c>
      <c r="J1490">
        <v>29007</v>
      </c>
    </row>
    <row r="1491" spans="1:10" x14ac:dyDescent="0.25">
      <c r="A1491" t="str">
        <f t="shared" si="23"/>
        <v>MOBarry</v>
      </c>
      <c r="B1491" t="s">
        <v>1394</v>
      </c>
      <c r="C1491" t="s">
        <v>2369</v>
      </c>
      <c r="D1491" t="s">
        <v>356</v>
      </c>
      <c r="E1491" t="s">
        <v>1264</v>
      </c>
      <c r="F1491" t="s">
        <v>57</v>
      </c>
      <c r="G1491">
        <v>778.25099999999895</v>
      </c>
      <c r="H1491">
        <v>36.709899999999998</v>
      </c>
      <c r="I1491">
        <v>-93.829064950599999</v>
      </c>
      <c r="J1491">
        <v>29009</v>
      </c>
    </row>
    <row r="1492" spans="1:10" x14ac:dyDescent="0.25">
      <c r="A1492" t="str">
        <f t="shared" si="23"/>
        <v>MOBarton</v>
      </c>
      <c r="B1492" t="s">
        <v>1394</v>
      </c>
      <c r="C1492" t="s">
        <v>2369</v>
      </c>
      <c r="D1492" t="s">
        <v>358</v>
      </c>
      <c r="E1492" t="s">
        <v>1069</v>
      </c>
      <c r="F1492" t="s">
        <v>57</v>
      </c>
      <c r="G1492">
        <v>591.92100000000005</v>
      </c>
      <c r="H1492">
        <v>37.502299999999998</v>
      </c>
      <c r="I1492">
        <v>-94.347109021099996</v>
      </c>
      <c r="J1492">
        <v>29011</v>
      </c>
    </row>
    <row r="1493" spans="1:10" x14ac:dyDescent="0.25">
      <c r="A1493" t="str">
        <f t="shared" si="23"/>
        <v>MOBenton</v>
      </c>
      <c r="B1493" t="s">
        <v>1394</v>
      </c>
      <c r="C1493" t="s">
        <v>2369</v>
      </c>
      <c r="D1493" t="s">
        <v>417</v>
      </c>
      <c r="E1493" t="s">
        <v>472</v>
      </c>
      <c r="F1493" t="s">
        <v>57</v>
      </c>
      <c r="G1493">
        <v>704.05999999999904</v>
      </c>
      <c r="H1493">
        <v>38.294899999999998</v>
      </c>
      <c r="I1493">
        <v>-93.287949357900004</v>
      </c>
      <c r="J1493">
        <v>29015</v>
      </c>
    </row>
    <row r="1494" spans="1:10" x14ac:dyDescent="0.25">
      <c r="A1494" t="str">
        <f t="shared" si="23"/>
        <v>MOBoone</v>
      </c>
      <c r="B1494" t="s">
        <v>1394</v>
      </c>
      <c r="C1494" t="s">
        <v>2369</v>
      </c>
      <c r="D1494" t="s">
        <v>419</v>
      </c>
      <c r="E1494" t="s">
        <v>499</v>
      </c>
      <c r="F1494" t="s">
        <v>57</v>
      </c>
      <c r="G1494">
        <v>685.41399999999896</v>
      </c>
      <c r="H1494">
        <v>38.990600000000001</v>
      </c>
      <c r="I1494">
        <v>-92.309655298099997</v>
      </c>
      <c r="J1494">
        <v>29019</v>
      </c>
    </row>
    <row r="1495" spans="1:10" x14ac:dyDescent="0.25">
      <c r="A1495" t="str">
        <f t="shared" si="23"/>
        <v>MOBuchanan</v>
      </c>
      <c r="B1495" t="s">
        <v>1394</v>
      </c>
      <c r="C1495" t="s">
        <v>2369</v>
      </c>
      <c r="D1495" t="s">
        <v>421</v>
      </c>
      <c r="E1495" t="s">
        <v>1003</v>
      </c>
      <c r="F1495" t="s">
        <v>57</v>
      </c>
      <c r="G1495">
        <v>408.02699999999902</v>
      </c>
      <c r="H1495">
        <v>39.6599</v>
      </c>
      <c r="I1495">
        <v>-94.806131143200005</v>
      </c>
      <c r="J1495">
        <v>29021</v>
      </c>
    </row>
    <row r="1496" spans="1:10" x14ac:dyDescent="0.25">
      <c r="A1496" t="str">
        <f t="shared" si="23"/>
        <v>MOCaldwell</v>
      </c>
      <c r="B1496" t="s">
        <v>1394</v>
      </c>
      <c r="C1496" t="s">
        <v>2369</v>
      </c>
      <c r="D1496" t="s">
        <v>362</v>
      </c>
      <c r="E1496" t="s">
        <v>1126</v>
      </c>
      <c r="F1496" t="s">
        <v>57</v>
      </c>
      <c r="G1496">
        <v>426.39299999999901</v>
      </c>
      <c r="H1496">
        <v>39.655700000000003</v>
      </c>
      <c r="I1496">
        <v>-93.982768592400006</v>
      </c>
      <c r="J1496">
        <v>29025</v>
      </c>
    </row>
    <row r="1497" spans="1:10" x14ac:dyDescent="0.25">
      <c r="A1497" t="str">
        <f t="shared" si="23"/>
        <v>MOCarter</v>
      </c>
      <c r="B1497" t="s">
        <v>1394</v>
      </c>
      <c r="C1497" t="s">
        <v>2369</v>
      </c>
      <c r="D1497" t="s">
        <v>368</v>
      </c>
      <c r="E1497" t="s">
        <v>1127</v>
      </c>
      <c r="F1497" t="s">
        <v>57</v>
      </c>
      <c r="G1497">
        <v>507.36099999999902</v>
      </c>
      <c r="H1497">
        <v>36.941299999999998</v>
      </c>
      <c r="I1497">
        <v>-90.962335730099994</v>
      </c>
      <c r="J1497">
        <v>29035</v>
      </c>
    </row>
    <row r="1498" spans="1:10" x14ac:dyDescent="0.25">
      <c r="A1498" t="str">
        <f t="shared" si="23"/>
        <v>MOCass</v>
      </c>
      <c r="B1498" t="s">
        <v>1394</v>
      </c>
      <c r="C1498" t="s">
        <v>2369</v>
      </c>
      <c r="D1498" t="s">
        <v>325</v>
      </c>
      <c r="E1498" t="s">
        <v>899</v>
      </c>
      <c r="F1498" t="s">
        <v>57</v>
      </c>
      <c r="G1498">
        <v>696.83600000000001</v>
      </c>
      <c r="H1498">
        <v>38.646999999999998</v>
      </c>
      <c r="I1498">
        <v>-94.354898091099997</v>
      </c>
      <c r="J1498">
        <v>29037</v>
      </c>
    </row>
    <row r="1499" spans="1:10" x14ac:dyDescent="0.25">
      <c r="A1499" t="str">
        <f t="shared" si="23"/>
        <v>MOCedar</v>
      </c>
      <c r="B1499" t="s">
        <v>1394</v>
      </c>
      <c r="C1499" t="s">
        <v>2369</v>
      </c>
      <c r="D1499" t="s">
        <v>327</v>
      </c>
      <c r="E1499" t="s">
        <v>1004</v>
      </c>
      <c r="F1499" t="s">
        <v>57</v>
      </c>
      <c r="G1499">
        <v>474.483</v>
      </c>
      <c r="H1499">
        <v>37.723799999999997</v>
      </c>
      <c r="I1499">
        <v>-93.856613237700003</v>
      </c>
      <c r="J1499">
        <v>29039</v>
      </c>
    </row>
    <row r="1500" spans="1:10" x14ac:dyDescent="0.25">
      <c r="A1500" t="str">
        <f t="shared" si="23"/>
        <v>MOChristian</v>
      </c>
      <c r="B1500" t="s">
        <v>1394</v>
      </c>
      <c r="C1500" t="s">
        <v>2369</v>
      </c>
      <c r="D1500" t="s">
        <v>370</v>
      </c>
      <c r="E1500" t="s">
        <v>912</v>
      </c>
      <c r="F1500" t="s">
        <v>57</v>
      </c>
      <c r="G1500">
        <v>562.64499999999896</v>
      </c>
      <c r="H1500">
        <v>36.9696</v>
      </c>
      <c r="I1500">
        <v>-93.188852691099996</v>
      </c>
      <c r="J1500">
        <v>29043</v>
      </c>
    </row>
    <row r="1501" spans="1:10" x14ac:dyDescent="0.25">
      <c r="A1501" t="str">
        <f t="shared" si="23"/>
        <v>MOClark</v>
      </c>
      <c r="B1501" t="s">
        <v>1394</v>
      </c>
      <c r="C1501" t="s">
        <v>2369</v>
      </c>
      <c r="D1501" t="s">
        <v>331</v>
      </c>
      <c r="E1501" t="s">
        <v>278</v>
      </c>
      <c r="F1501" t="s">
        <v>57</v>
      </c>
      <c r="G1501">
        <v>504.69200000000001</v>
      </c>
      <c r="H1501">
        <v>40.410299999999999</v>
      </c>
      <c r="I1501">
        <v>-91.7383570394</v>
      </c>
      <c r="J1501">
        <v>29045</v>
      </c>
    </row>
    <row r="1502" spans="1:10" x14ac:dyDescent="0.25">
      <c r="A1502" t="str">
        <f t="shared" si="23"/>
        <v>MOClay</v>
      </c>
      <c r="B1502" t="s">
        <v>1394</v>
      </c>
      <c r="C1502" t="s">
        <v>2369</v>
      </c>
      <c r="D1502" t="s">
        <v>372</v>
      </c>
      <c r="E1502" t="s">
        <v>365</v>
      </c>
      <c r="F1502" t="s">
        <v>57</v>
      </c>
      <c r="G1502">
        <v>397.298</v>
      </c>
      <c r="H1502">
        <v>39.310499999999998</v>
      </c>
      <c r="I1502">
        <v>-94.420920185400007</v>
      </c>
      <c r="J1502">
        <v>29047</v>
      </c>
    </row>
    <row r="1503" spans="1:10" x14ac:dyDescent="0.25">
      <c r="A1503" t="str">
        <f t="shared" si="23"/>
        <v>MOClinton</v>
      </c>
      <c r="B1503" t="s">
        <v>1394</v>
      </c>
      <c r="C1503" t="s">
        <v>2369</v>
      </c>
      <c r="D1503" t="s">
        <v>333</v>
      </c>
      <c r="E1503" t="s">
        <v>900</v>
      </c>
      <c r="F1503" t="s">
        <v>57</v>
      </c>
      <c r="G1503">
        <v>418.95600000000002</v>
      </c>
      <c r="H1503">
        <v>39.601799999999997</v>
      </c>
      <c r="I1503">
        <v>-94.404592013300004</v>
      </c>
      <c r="J1503">
        <v>29049</v>
      </c>
    </row>
    <row r="1504" spans="1:10" x14ac:dyDescent="0.25">
      <c r="A1504" t="str">
        <f t="shared" si="23"/>
        <v>MOCole</v>
      </c>
      <c r="B1504" t="s">
        <v>1394</v>
      </c>
      <c r="C1504" t="s">
        <v>2369</v>
      </c>
      <c r="D1504" t="s">
        <v>374</v>
      </c>
      <c r="E1504" t="s">
        <v>1410</v>
      </c>
      <c r="F1504" t="s">
        <v>57</v>
      </c>
      <c r="G1504">
        <v>393.75</v>
      </c>
      <c r="H1504">
        <v>38.506</v>
      </c>
      <c r="I1504">
        <v>-92.279409346500003</v>
      </c>
      <c r="J1504">
        <v>29051</v>
      </c>
    </row>
    <row r="1505" spans="1:10" x14ac:dyDescent="0.25">
      <c r="A1505" t="str">
        <f t="shared" si="23"/>
        <v>MOMarion</v>
      </c>
      <c r="B1505" t="s">
        <v>1394</v>
      </c>
      <c r="C1505" t="s">
        <v>2369</v>
      </c>
      <c r="D1505" t="s">
        <v>427</v>
      </c>
      <c r="E1505" t="s">
        <v>256</v>
      </c>
      <c r="F1505" t="s">
        <v>57</v>
      </c>
      <c r="G1505">
        <v>436.92399999999901</v>
      </c>
      <c r="H1505">
        <v>39.805900000000001</v>
      </c>
      <c r="I1505">
        <v>-91.622435369300007</v>
      </c>
      <c r="J1505">
        <v>29127</v>
      </c>
    </row>
    <row r="1506" spans="1:10" x14ac:dyDescent="0.25">
      <c r="A1506" t="str">
        <f t="shared" si="23"/>
        <v>MOMercer</v>
      </c>
      <c r="B1506" t="s">
        <v>1394</v>
      </c>
      <c r="C1506" t="s">
        <v>2369</v>
      </c>
      <c r="D1506" t="s">
        <v>412</v>
      </c>
      <c r="E1506" t="s">
        <v>935</v>
      </c>
      <c r="F1506" t="s">
        <v>57</v>
      </c>
      <c r="G1506">
        <v>453.83499999999901</v>
      </c>
      <c r="H1506">
        <v>40.422400000000003</v>
      </c>
      <c r="I1506">
        <v>-93.5685199383</v>
      </c>
      <c r="J1506">
        <v>29129</v>
      </c>
    </row>
    <row r="1507" spans="1:10" x14ac:dyDescent="0.25">
      <c r="A1507" t="str">
        <f t="shared" si="23"/>
        <v>MOMiller</v>
      </c>
      <c r="B1507" t="s">
        <v>1394</v>
      </c>
      <c r="C1507" t="s">
        <v>2369</v>
      </c>
      <c r="D1507" t="s">
        <v>413</v>
      </c>
      <c r="E1507" t="s">
        <v>485</v>
      </c>
      <c r="F1507" t="s">
        <v>57</v>
      </c>
      <c r="G1507">
        <v>592.59500000000003</v>
      </c>
      <c r="H1507">
        <v>38.214500000000001</v>
      </c>
      <c r="I1507">
        <v>-92.428397088899999</v>
      </c>
      <c r="J1507">
        <v>29131</v>
      </c>
    </row>
    <row r="1508" spans="1:10" x14ac:dyDescent="0.25">
      <c r="A1508" t="str">
        <f t="shared" si="23"/>
        <v>MOMississippi</v>
      </c>
      <c r="B1508" t="s">
        <v>1394</v>
      </c>
      <c r="C1508" t="s">
        <v>2369</v>
      </c>
      <c r="D1508" t="s">
        <v>429</v>
      </c>
      <c r="E1508" t="s">
        <v>486</v>
      </c>
      <c r="F1508" t="s">
        <v>57</v>
      </c>
      <c r="G1508">
        <v>411.58300000000003</v>
      </c>
      <c r="H1508">
        <v>36.828099999999999</v>
      </c>
      <c r="I1508">
        <v>-89.291144799899996</v>
      </c>
      <c r="J1508">
        <v>29133</v>
      </c>
    </row>
    <row r="1509" spans="1:10" x14ac:dyDescent="0.25">
      <c r="A1509" t="str">
        <f t="shared" si="23"/>
        <v>MOMoniteau</v>
      </c>
      <c r="B1509" t="s">
        <v>1394</v>
      </c>
      <c r="C1509" t="s">
        <v>2369</v>
      </c>
      <c r="D1509" t="s">
        <v>519</v>
      </c>
      <c r="E1509" t="s">
        <v>1411</v>
      </c>
      <c r="F1509" t="s">
        <v>57</v>
      </c>
      <c r="G1509">
        <v>415.02499999999901</v>
      </c>
      <c r="H1509">
        <v>38.6327</v>
      </c>
      <c r="I1509">
        <v>-92.583092506499995</v>
      </c>
      <c r="J1509">
        <v>29135</v>
      </c>
    </row>
    <row r="1510" spans="1:10" x14ac:dyDescent="0.25">
      <c r="A1510" t="str">
        <f t="shared" si="23"/>
        <v>MOMontgomery</v>
      </c>
      <c r="B1510" t="s">
        <v>1394</v>
      </c>
      <c r="C1510" t="s">
        <v>2369</v>
      </c>
      <c r="D1510" t="s">
        <v>493</v>
      </c>
      <c r="E1510" t="s">
        <v>432</v>
      </c>
      <c r="F1510" t="s">
        <v>57</v>
      </c>
      <c r="G1510">
        <v>536.24699999999905</v>
      </c>
      <c r="H1510">
        <v>38.940800000000003</v>
      </c>
      <c r="I1510">
        <v>-91.470264864699999</v>
      </c>
      <c r="J1510">
        <v>29139</v>
      </c>
    </row>
    <row r="1511" spans="1:10" x14ac:dyDescent="0.25">
      <c r="A1511" t="str">
        <f t="shared" si="23"/>
        <v>MOGasconade</v>
      </c>
      <c r="B1511" t="s">
        <v>1394</v>
      </c>
      <c r="C1511" t="s">
        <v>2369</v>
      </c>
      <c r="D1511" t="s">
        <v>385</v>
      </c>
      <c r="E1511" t="s">
        <v>1412</v>
      </c>
      <c r="F1511" t="s">
        <v>57</v>
      </c>
      <c r="G1511">
        <v>517.803</v>
      </c>
      <c r="H1511">
        <v>38.440100000000001</v>
      </c>
      <c r="I1511">
        <v>-91.5080015172</v>
      </c>
      <c r="J1511">
        <v>29073</v>
      </c>
    </row>
    <row r="1512" spans="1:10" x14ac:dyDescent="0.25">
      <c r="A1512" t="str">
        <f t="shared" si="23"/>
        <v>MOGreene</v>
      </c>
      <c r="B1512" t="s">
        <v>1394</v>
      </c>
      <c r="C1512" t="s">
        <v>2369</v>
      </c>
      <c r="D1512" t="s">
        <v>345</v>
      </c>
      <c r="E1512" t="s">
        <v>381</v>
      </c>
      <c r="F1512" t="s">
        <v>57</v>
      </c>
      <c r="G1512">
        <v>675.30399999999895</v>
      </c>
      <c r="H1512">
        <v>37.258099999999999</v>
      </c>
      <c r="I1512">
        <v>-93.341971460699995</v>
      </c>
      <c r="J1512">
        <v>29077</v>
      </c>
    </row>
    <row r="1513" spans="1:10" x14ac:dyDescent="0.25">
      <c r="A1513" t="str">
        <f t="shared" si="23"/>
        <v>MOGrundy</v>
      </c>
      <c r="B1513" t="s">
        <v>1394</v>
      </c>
      <c r="C1513" t="s">
        <v>2369</v>
      </c>
      <c r="D1513" t="s">
        <v>347</v>
      </c>
      <c r="E1513" t="s">
        <v>896</v>
      </c>
      <c r="F1513" t="s">
        <v>57</v>
      </c>
      <c r="G1513">
        <v>435.27600000000001</v>
      </c>
      <c r="H1513">
        <v>40.113900000000001</v>
      </c>
      <c r="I1513">
        <v>-93.565344362999994</v>
      </c>
      <c r="J1513">
        <v>29079</v>
      </c>
    </row>
    <row r="1514" spans="1:10" x14ac:dyDescent="0.25">
      <c r="A1514" t="str">
        <f t="shared" si="23"/>
        <v>MOHarrison</v>
      </c>
      <c r="B1514" t="s">
        <v>1394</v>
      </c>
      <c r="C1514" t="s">
        <v>2369</v>
      </c>
      <c r="D1514" t="s">
        <v>435</v>
      </c>
      <c r="E1514" t="s">
        <v>962</v>
      </c>
      <c r="F1514" t="s">
        <v>57</v>
      </c>
      <c r="G1514">
        <v>722.50400000000002</v>
      </c>
      <c r="H1514">
        <v>40.354700000000001</v>
      </c>
      <c r="I1514">
        <v>-93.992052329200007</v>
      </c>
      <c r="J1514">
        <v>29081</v>
      </c>
    </row>
    <row r="1515" spans="1:10" x14ac:dyDescent="0.25">
      <c r="A1515" t="str">
        <f t="shared" si="23"/>
        <v>MOHenry</v>
      </c>
      <c r="B1515" t="s">
        <v>1394</v>
      </c>
      <c r="C1515" t="s">
        <v>2369</v>
      </c>
      <c r="D1515" t="s">
        <v>436</v>
      </c>
      <c r="E1515" t="s">
        <v>342</v>
      </c>
      <c r="F1515" t="s">
        <v>57</v>
      </c>
      <c r="G1515">
        <v>696.947</v>
      </c>
      <c r="H1515">
        <v>38.385199999999998</v>
      </c>
      <c r="I1515">
        <v>-93.792765762499997</v>
      </c>
      <c r="J1515">
        <v>29083</v>
      </c>
    </row>
    <row r="1516" spans="1:10" x14ac:dyDescent="0.25">
      <c r="A1516" t="str">
        <f t="shared" si="23"/>
        <v>MOHickory</v>
      </c>
      <c r="B1516" t="s">
        <v>1394</v>
      </c>
      <c r="C1516" t="s">
        <v>2369</v>
      </c>
      <c r="D1516" t="s">
        <v>386</v>
      </c>
      <c r="E1516" t="s">
        <v>1413</v>
      </c>
      <c r="F1516" t="s">
        <v>57</v>
      </c>
      <c r="G1516">
        <v>399.09100000000001</v>
      </c>
      <c r="H1516">
        <v>37.940800000000003</v>
      </c>
      <c r="I1516">
        <v>-93.320711666899996</v>
      </c>
      <c r="J1516">
        <v>29085</v>
      </c>
    </row>
    <row r="1517" spans="1:10" x14ac:dyDescent="0.25">
      <c r="A1517" t="str">
        <f t="shared" si="23"/>
        <v>MOHoward</v>
      </c>
      <c r="B1517" t="s">
        <v>1394</v>
      </c>
      <c r="C1517" t="s">
        <v>2369</v>
      </c>
      <c r="D1517" t="s">
        <v>390</v>
      </c>
      <c r="E1517" t="s">
        <v>480</v>
      </c>
      <c r="F1517" t="s">
        <v>57</v>
      </c>
      <c r="G1517">
        <v>463.84899999999902</v>
      </c>
      <c r="H1517">
        <v>39.142499999999998</v>
      </c>
      <c r="I1517">
        <v>-92.696254612900006</v>
      </c>
      <c r="J1517">
        <v>29089</v>
      </c>
    </row>
    <row r="1518" spans="1:10" x14ac:dyDescent="0.25">
      <c r="A1518" t="str">
        <f t="shared" si="23"/>
        <v>MOHowell</v>
      </c>
      <c r="B1518" t="s">
        <v>1394</v>
      </c>
      <c r="C1518" t="s">
        <v>2369</v>
      </c>
      <c r="D1518" t="s">
        <v>392</v>
      </c>
      <c r="E1518" t="s">
        <v>1414</v>
      </c>
      <c r="F1518" t="s">
        <v>57</v>
      </c>
      <c r="G1518">
        <v>927.24800000000005</v>
      </c>
      <c r="H1518">
        <v>36.774000000000001</v>
      </c>
      <c r="I1518">
        <v>-91.886523899500006</v>
      </c>
      <c r="J1518">
        <v>29091</v>
      </c>
    </row>
    <row r="1519" spans="1:10" x14ac:dyDescent="0.25">
      <c r="A1519" t="str">
        <f t="shared" si="23"/>
        <v>MOIron</v>
      </c>
      <c r="B1519" t="s">
        <v>1394</v>
      </c>
      <c r="C1519" t="s">
        <v>2369</v>
      </c>
      <c r="D1519" t="s">
        <v>438</v>
      </c>
      <c r="E1519" t="s">
        <v>1237</v>
      </c>
      <c r="F1519" t="s">
        <v>57</v>
      </c>
      <c r="G1519">
        <v>550.25900000000001</v>
      </c>
      <c r="H1519">
        <v>37.555100000000003</v>
      </c>
      <c r="I1519">
        <v>-90.773423542900005</v>
      </c>
      <c r="J1519">
        <v>29093</v>
      </c>
    </row>
    <row r="1520" spans="1:10" x14ac:dyDescent="0.25">
      <c r="A1520" t="str">
        <f t="shared" si="23"/>
        <v>MOJasper</v>
      </c>
      <c r="B1520" t="s">
        <v>1394</v>
      </c>
      <c r="C1520" t="s">
        <v>2369</v>
      </c>
      <c r="D1520" t="s">
        <v>396</v>
      </c>
      <c r="E1520" t="s">
        <v>253</v>
      </c>
      <c r="F1520" t="s">
        <v>57</v>
      </c>
      <c r="G1520">
        <v>638.48699999999894</v>
      </c>
      <c r="H1520">
        <v>37.203600000000002</v>
      </c>
      <c r="I1520">
        <v>-94.340616020900001</v>
      </c>
      <c r="J1520">
        <v>29097</v>
      </c>
    </row>
    <row r="1521" spans="1:10" x14ac:dyDescent="0.25">
      <c r="A1521" t="str">
        <f t="shared" si="23"/>
        <v>MOJohnson</v>
      </c>
      <c r="B1521" t="s">
        <v>1394</v>
      </c>
      <c r="C1521" t="s">
        <v>2369</v>
      </c>
      <c r="D1521" t="s">
        <v>431</v>
      </c>
      <c r="E1521" t="s">
        <v>468</v>
      </c>
      <c r="F1521" t="s">
        <v>57</v>
      </c>
      <c r="G1521">
        <v>829.28200000000004</v>
      </c>
      <c r="H1521">
        <v>38.744100000000003</v>
      </c>
      <c r="I1521">
        <v>-93.806387757099998</v>
      </c>
      <c r="J1521">
        <v>29101</v>
      </c>
    </row>
    <row r="1522" spans="1:10" x14ac:dyDescent="0.25">
      <c r="A1522" t="str">
        <f t="shared" si="23"/>
        <v>MOLaclede</v>
      </c>
      <c r="B1522" t="s">
        <v>1394</v>
      </c>
      <c r="C1522" t="s">
        <v>2369</v>
      </c>
      <c r="D1522" t="s">
        <v>441</v>
      </c>
      <c r="E1522" t="s">
        <v>1415</v>
      </c>
      <c r="F1522" t="s">
        <v>57</v>
      </c>
      <c r="G1522">
        <v>764.71699999999896</v>
      </c>
      <c r="H1522">
        <v>37.658299999999997</v>
      </c>
      <c r="I1522">
        <v>-92.590342832499999</v>
      </c>
      <c r="J1522">
        <v>29105</v>
      </c>
    </row>
    <row r="1523" spans="1:10" x14ac:dyDescent="0.25">
      <c r="A1523" t="str">
        <f t="shared" si="23"/>
        <v>MOLafayette</v>
      </c>
      <c r="B1523" t="s">
        <v>1394</v>
      </c>
      <c r="C1523" t="s">
        <v>2369</v>
      </c>
      <c r="D1523" t="s">
        <v>398</v>
      </c>
      <c r="E1523" t="s">
        <v>482</v>
      </c>
      <c r="F1523" t="s">
        <v>57</v>
      </c>
      <c r="G1523">
        <v>628.43299999999897</v>
      </c>
      <c r="H1523">
        <v>39.065600000000003</v>
      </c>
      <c r="I1523">
        <v>-93.785552529100002</v>
      </c>
      <c r="J1523">
        <v>29107</v>
      </c>
    </row>
    <row r="1524" spans="1:10" x14ac:dyDescent="0.25">
      <c r="A1524" t="str">
        <f t="shared" si="23"/>
        <v>MOLawrence</v>
      </c>
      <c r="B1524" t="s">
        <v>1394</v>
      </c>
      <c r="C1524" t="s">
        <v>2369</v>
      </c>
      <c r="D1524" t="s">
        <v>400</v>
      </c>
      <c r="E1524" t="s">
        <v>348</v>
      </c>
      <c r="F1524" t="s">
        <v>57</v>
      </c>
      <c r="G1524">
        <v>611.73699999999894</v>
      </c>
      <c r="H1524">
        <v>37.106400000000001</v>
      </c>
      <c r="I1524">
        <v>-93.832962629899995</v>
      </c>
      <c r="J1524">
        <v>29109</v>
      </c>
    </row>
    <row r="1525" spans="1:10" x14ac:dyDescent="0.25">
      <c r="A1525" t="str">
        <f t="shared" si="23"/>
        <v>MOLewis</v>
      </c>
      <c r="B1525" t="s">
        <v>1394</v>
      </c>
      <c r="C1525" t="s">
        <v>2369</v>
      </c>
      <c r="D1525" t="s">
        <v>443</v>
      </c>
      <c r="E1525" t="s">
        <v>876</v>
      </c>
      <c r="F1525" t="s">
        <v>57</v>
      </c>
      <c r="G1525">
        <v>505.04199999999901</v>
      </c>
      <c r="H1525">
        <v>40.096899999999998</v>
      </c>
      <c r="I1525">
        <v>-91.722111264600002</v>
      </c>
      <c r="J1525">
        <v>29111</v>
      </c>
    </row>
    <row r="1526" spans="1:10" x14ac:dyDescent="0.25">
      <c r="A1526" t="str">
        <f t="shared" si="23"/>
        <v>MOLincoln</v>
      </c>
      <c r="B1526" t="s">
        <v>1394</v>
      </c>
      <c r="C1526" t="s">
        <v>2369</v>
      </c>
      <c r="D1526" t="s">
        <v>402</v>
      </c>
      <c r="E1526" t="s">
        <v>245</v>
      </c>
      <c r="F1526" t="s">
        <v>57</v>
      </c>
      <c r="G1526">
        <v>626.55600000000004</v>
      </c>
      <c r="H1526">
        <v>39.058</v>
      </c>
      <c r="I1526">
        <v>-90.960062920200002</v>
      </c>
      <c r="J1526">
        <v>29113</v>
      </c>
    </row>
    <row r="1527" spans="1:10" x14ac:dyDescent="0.25">
      <c r="A1527" t="str">
        <f t="shared" si="23"/>
        <v>MOLivingston</v>
      </c>
      <c r="B1527" t="s">
        <v>1394</v>
      </c>
      <c r="C1527" t="s">
        <v>2369</v>
      </c>
      <c r="D1527" t="s">
        <v>406</v>
      </c>
      <c r="E1527" t="s">
        <v>917</v>
      </c>
      <c r="F1527" t="s">
        <v>57</v>
      </c>
      <c r="G1527">
        <v>532.32899999999904</v>
      </c>
      <c r="H1527">
        <v>39.7821</v>
      </c>
      <c r="I1527">
        <v>-93.548256309799996</v>
      </c>
      <c r="J1527">
        <v>29117</v>
      </c>
    </row>
    <row r="1528" spans="1:10" x14ac:dyDescent="0.25">
      <c r="A1528" t="str">
        <f t="shared" si="23"/>
        <v>MOMcDonald</v>
      </c>
      <c r="B1528" t="s">
        <v>1394</v>
      </c>
      <c r="C1528" t="s">
        <v>2369</v>
      </c>
      <c r="D1528" t="s">
        <v>408</v>
      </c>
      <c r="E1528" t="s">
        <v>1416</v>
      </c>
      <c r="F1528" t="s">
        <v>57</v>
      </c>
      <c r="G1528">
        <v>539.48</v>
      </c>
      <c r="H1528">
        <v>36.628700000000002</v>
      </c>
      <c r="I1528">
        <v>-94.348343930699997</v>
      </c>
      <c r="J1528">
        <v>29119</v>
      </c>
    </row>
    <row r="1529" spans="1:10" x14ac:dyDescent="0.25">
      <c r="A1529" t="str">
        <f t="shared" si="23"/>
        <v>MOMacon</v>
      </c>
      <c r="B1529" t="s">
        <v>1394</v>
      </c>
      <c r="C1529" t="s">
        <v>2369</v>
      </c>
      <c r="D1529" t="s">
        <v>410</v>
      </c>
      <c r="E1529" t="s">
        <v>389</v>
      </c>
      <c r="F1529" t="s">
        <v>57</v>
      </c>
      <c r="G1529">
        <v>801.22699999999895</v>
      </c>
      <c r="H1529">
        <v>39.830800000000004</v>
      </c>
      <c r="I1529">
        <v>-92.564624966599993</v>
      </c>
      <c r="J1529">
        <v>29121</v>
      </c>
    </row>
    <row r="1530" spans="1:10" x14ac:dyDescent="0.25">
      <c r="A1530" t="str">
        <f t="shared" si="23"/>
        <v>MOMadison</v>
      </c>
      <c r="B1530" t="s">
        <v>1394</v>
      </c>
      <c r="C1530" t="s">
        <v>2369</v>
      </c>
      <c r="D1530" t="s">
        <v>423</v>
      </c>
      <c r="E1530" t="s">
        <v>391</v>
      </c>
      <c r="F1530" t="s">
        <v>57</v>
      </c>
      <c r="G1530">
        <v>494.38999999999902</v>
      </c>
      <c r="H1530">
        <v>37.478000000000002</v>
      </c>
      <c r="I1530">
        <v>-90.345022098000001</v>
      </c>
      <c r="J1530">
        <v>29123</v>
      </c>
    </row>
    <row r="1531" spans="1:10" x14ac:dyDescent="0.25">
      <c r="A1531" t="str">
        <f t="shared" si="23"/>
        <v>MOMaries</v>
      </c>
      <c r="B1531" t="s">
        <v>1394</v>
      </c>
      <c r="C1531" t="s">
        <v>2369</v>
      </c>
      <c r="D1531" t="s">
        <v>425</v>
      </c>
      <c r="E1531" t="s">
        <v>1417</v>
      </c>
      <c r="F1531" t="s">
        <v>57</v>
      </c>
      <c r="G1531">
        <v>526.97900000000004</v>
      </c>
      <c r="H1531">
        <v>38.1616</v>
      </c>
      <c r="I1531">
        <v>-91.924876812099996</v>
      </c>
      <c r="J1531">
        <v>29125</v>
      </c>
    </row>
    <row r="1532" spans="1:10" x14ac:dyDescent="0.25">
      <c r="A1532" t="str">
        <f t="shared" si="23"/>
        <v>MOSchuyler</v>
      </c>
      <c r="B1532" t="s">
        <v>1394</v>
      </c>
      <c r="C1532" t="s">
        <v>2369</v>
      </c>
      <c r="D1532" t="s">
        <v>800</v>
      </c>
      <c r="E1532" t="s">
        <v>932</v>
      </c>
      <c r="F1532" t="s">
        <v>57</v>
      </c>
      <c r="G1532">
        <v>307.303</v>
      </c>
      <c r="H1532">
        <v>40.470300000000002</v>
      </c>
      <c r="I1532">
        <v>-92.520910908000005</v>
      </c>
      <c r="J1532">
        <v>29197</v>
      </c>
    </row>
    <row r="1533" spans="1:10" x14ac:dyDescent="0.25">
      <c r="A1533" t="str">
        <f t="shared" si="23"/>
        <v>MOScott</v>
      </c>
      <c r="B1533" t="s">
        <v>1394</v>
      </c>
      <c r="C1533" t="s">
        <v>2369</v>
      </c>
      <c r="D1533" t="s">
        <v>705</v>
      </c>
      <c r="E1533" t="s">
        <v>517</v>
      </c>
      <c r="F1533" t="s">
        <v>57</v>
      </c>
      <c r="G1533">
        <v>419.99</v>
      </c>
      <c r="H1533">
        <v>37.052999999999997</v>
      </c>
      <c r="I1533">
        <v>-89.568530375199998</v>
      </c>
      <c r="J1533">
        <v>29201</v>
      </c>
    </row>
    <row r="1534" spans="1:10" x14ac:dyDescent="0.25">
      <c r="A1534" t="str">
        <f t="shared" si="23"/>
        <v>MOShannon</v>
      </c>
      <c r="B1534" t="s">
        <v>1394</v>
      </c>
      <c r="C1534" t="s">
        <v>2369</v>
      </c>
      <c r="D1534" t="s">
        <v>947</v>
      </c>
      <c r="E1534" t="s">
        <v>1418</v>
      </c>
      <c r="F1534" t="s">
        <v>57</v>
      </c>
      <c r="G1534">
        <v>1003.82</v>
      </c>
      <c r="H1534">
        <v>37.157400000000003</v>
      </c>
      <c r="I1534">
        <v>-91.400505458500007</v>
      </c>
      <c r="J1534">
        <v>29203</v>
      </c>
    </row>
    <row r="1535" spans="1:10" x14ac:dyDescent="0.25">
      <c r="A1535" t="str">
        <f t="shared" si="23"/>
        <v>MOShelby</v>
      </c>
      <c r="B1535" t="s">
        <v>1394</v>
      </c>
      <c r="C1535" t="s">
        <v>2369</v>
      </c>
      <c r="D1535" t="s">
        <v>803</v>
      </c>
      <c r="E1535" t="s">
        <v>407</v>
      </c>
      <c r="F1535" t="s">
        <v>57</v>
      </c>
      <c r="G1535">
        <v>500.86399999999901</v>
      </c>
      <c r="H1535">
        <v>39.797800000000002</v>
      </c>
      <c r="I1535">
        <v>-92.076583313900002</v>
      </c>
      <c r="J1535">
        <v>29205</v>
      </c>
    </row>
    <row r="1536" spans="1:10" x14ac:dyDescent="0.25">
      <c r="A1536" t="str">
        <f t="shared" si="23"/>
        <v>MOStone</v>
      </c>
      <c r="B1536" t="s">
        <v>1394</v>
      </c>
      <c r="C1536" t="s">
        <v>2369</v>
      </c>
      <c r="D1536" t="s">
        <v>812</v>
      </c>
      <c r="E1536" t="s">
        <v>522</v>
      </c>
      <c r="F1536" t="s">
        <v>57</v>
      </c>
      <c r="G1536">
        <v>464.03300000000002</v>
      </c>
      <c r="H1536">
        <v>36.746899999999997</v>
      </c>
      <c r="I1536">
        <v>-93.455996903699997</v>
      </c>
      <c r="J1536">
        <v>29209</v>
      </c>
    </row>
    <row r="1537" spans="1:10" x14ac:dyDescent="0.25">
      <c r="A1537" t="str">
        <f t="shared" si="23"/>
        <v>MOSullivan</v>
      </c>
      <c r="B1537" t="s">
        <v>1394</v>
      </c>
      <c r="C1537" t="s">
        <v>2369</v>
      </c>
      <c r="D1537" t="s">
        <v>813</v>
      </c>
      <c r="E1537" t="s">
        <v>975</v>
      </c>
      <c r="F1537" t="s">
        <v>57</v>
      </c>
      <c r="G1537">
        <v>647.98099999999897</v>
      </c>
      <c r="H1537">
        <v>40.210599999999999</v>
      </c>
      <c r="I1537">
        <v>-93.111509519600006</v>
      </c>
      <c r="J1537">
        <v>29211</v>
      </c>
    </row>
    <row r="1538" spans="1:10" x14ac:dyDescent="0.25">
      <c r="A1538" t="str">
        <f t="shared" si="23"/>
        <v>MOTaney</v>
      </c>
      <c r="B1538" t="s">
        <v>1394</v>
      </c>
      <c r="C1538" t="s">
        <v>2369</v>
      </c>
      <c r="D1538" t="s">
        <v>706</v>
      </c>
      <c r="E1538" t="s">
        <v>1419</v>
      </c>
      <c r="F1538" t="s">
        <v>57</v>
      </c>
      <c r="G1538">
        <v>632.43600000000004</v>
      </c>
      <c r="H1538">
        <v>36.654800000000002</v>
      </c>
      <c r="I1538">
        <v>-93.041132181099997</v>
      </c>
      <c r="J1538">
        <v>29213</v>
      </c>
    </row>
    <row r="1539" spans="1:10" x14ac:dyDescent="0.25">
      <c r="A1539" t="str">
        <f t="shared" ref="A1539:A1602" si="24">C1539&amp;E1539</f>
        <v>MOTexas</v>
      </c>
      <c r="B1539" t="s">
        <v>1394</v>
      </c>
      <c r="C1539" t="s">
        <v>2369</v>
      </c>
      <c r="D1539" t="s">
        <v>814</v>
      </c>
      <c r="E1539" t="s">
        <v>1420</v>
      </c>
      <c r="F1539" t="s">
        <v>57</v>
      </c>
      <c r="G1539">
        <v>1177.2660000000001</v>
      </c>
      <c r="H1539">
        <v>37.317300000000003</v>
      </c>
      <c r="I1539">
        <v>-91.965051015699999</v>
      </c>
      <c r="J1539">
        <v>29215</v>
      </c>
    </row>
    <row r="1540" spans="1:10" x14ac:dyDescent="0.25">
      <c r="A1540" t="str">
        <f t="shared" si="24"/>
        <v>MOMorgan</v>
      </c>
      <c r="B1540" t="s">
        <v>1394</v>
      </c>
      <c r="C1540" t="s">
        <v>2369</v>
      </c>
      <c r="D1540" t="s">
        <v>523</v>
      </c>
      <c r="E1540" t="s">
        <v>440</v>
      </c>
      <c r="F1540" t="s">
        <v>57</v>
      </c>
      <c r="G1540">
        <v>597.63099999999895</v>
      </c>
      <c r="H1540">
        <v>38.423699999999997</v>
      </c>
      <c r="I1540">
        <v>-92.885987216199993</v>
      </c>
      <c r="J1540">
        <v>29141</v>
      </c>
    </row>
    <row r="1541" spans="1:10" x14ac:dyDescent="0.25">
      <c r="A1541" t="str">
        <f t="shared" si="24"/>
        <v>MONewton</v>
      </c>
      <c r="B1541" t="s">
        <v>1394</v>
      </c>
      <c r="C1541" t="s">
        <v>2369</v>
      </c>
      <c r="D1541" t="s">
        <v>495</v>
      </c>
      <c r="E1541" t="s">
        <v>510</v>
      </c>
      <c r="F1541" t="s">
        <v>57</v>
      </c>
      <c r="G1541">
        <v>624.76499999999896</v>
      </c>
      <c r="H1541">
        <v>36.905500000000004</v>
      </c>
      <c r="I1541">
        <v>-94.339252862199999</v>
      </c>
      <c r="J1541">
        <v>29145</v>
      </c>
    </row>
    <row r="1542" spans="1:10" x14ac:dyDescent="0.25">
      <c r="A1542" t="str">
        <f t="shared" si="24"/>
        <v>MONodaway</v>
      </c>
      <c r="B1542" t="s">
        <v>1394</v>
      </c>
      <c r="C1542" t="s">
        <v>2369</v>
      </c>
      <c r="D1542" t="s">
        <v>497</v>
      </c>
      <c r="E1542" t="s">
        <v>1421</v>
      </c>
      <c r="F1542" t="s">
        <v>57</v>
      </c>
      <c r="G1542">
        <v>876.96400000000006</v>
      </c>
      <c r="H1542">
        <v>40.360799999999998</v>
      </c>
      <c r="I1542">
        <v>-94.883462878399996</v>
      </c>
      <c r="J1542">
        <v>29147</v>
      </c>
    </row>
    <row r="1543" spans="1:10" x14ac:dyDescent="0.25">
      <c r="A1543" t="str">
        <f t="shared" si="24"/>
        <v>MOOregon</v>
      </c>
      <c r="B1543" t="s">
        <v>1394</v>
      </c>
      <c r="C1543" t="s">
        <v>2369</v>
      </c>
      <c r="D1543" t="s">
        <v>507</v>
      </c>
      <c r="E1543" t="s">
        <v>1422</v>
      </c>
      <c r="F1543" t="s">
        <v>57</v>
      </c>
      <c r="G1543">
        <v>789.79600000000005</v>
      </c>
      <c r="H1543">
        <v>36.686700000000002</v>
      </c>
      <c r="I1543">
        <v>-91.403274748699999</v>
      </c>
      <c r="J1543">
        <v>29149</v>
      </c>
    </row>
    <row r="1544" spans="1:10" x14ac:dyDescent="0.25">
      <c r="A1544" t="str">
        <f t="shared" si="24"/>
        <v>MOOsage</v>
      </c>
      <c r="B1544" t="s">
        <v>1394</v>
      </c>
      <c r="C1544" t="s">
        <v>2369</v>
      </c>
      <c r="D1544" t="s">
        <v>694</v>
      </c>
      <c r="E1544" t="s">
        <v>1089</v>
      </c>
      <c r="F1544" t="s">
        <v>57</v>
      </c>
      <c r="G1544">
        <v>604.346</v>
      </c>
      <c r="H1544">
        <v>38.459800000000001</v>
      </c>
      <c r="I1544">
        <v>-91.861253291200001</v>
      </c>
      <c r="J1544">
        <v>29151</v>
      </c>
    </row>
    <row r="1545" spans="1:10" x14ac:dyDescent="0.25">
      <c r="A1545" t="str">
        <f t="shared" si="24"/>
        <v>MOOzark</v>
      </c>
      <c r="B1545" t="s">
        <v>1394</v>
      </c>
      <c r="C1545" t="s">
        <v>2369</v>
      </c>
      <c r="D1545" t="s">
        <v>776</v>
      </c>
      <c r="E1545" t="s">
        <v>1423</v>
      </c>
      <c r="F1545" t="s">
        <v>57</v>
      </c>
      <c r="G1545">
        <v>744.97199999999896</v>
      </c>
      <c r="H1545">
        <v>36.649299999999997</v>
      </c>
      <c r="I1545">
        <v>-92.4446796732</v>
      </c>
      <c r="J1545">
        <v>29153</v>
      </c>
    </row>
    <row r="1546" spans="1:10" x14ac:dyDescent="0.25">
      <c r="A1546" t="str">
        <f t="shared" si="24"/>
        <v>MOPemiscot</v>
      </c>
      <c r="B1546" t="s">
        <v>1394</v>
      </c>
      <c r="C1546" t="s">
        <v>2369</v>
      </c>
      <c r="D1546" t="s">
        <v>777</v>
      </c>
      <c r="E1546" t="s">
        <v>1424</v>
      </c>
      <c r="F1546" t="s">
        <v>57</v>
      </c>
      <c r="G1546">
        <v>492.54399999999902</v>
      </c>
      <c r="H1546">
        <v>36.211399999999998</v>
      </c>
      <c r="I1546">
        <v>-89.785391312100003</v>
      </c>
      <c r="J1546">
        <v>29155</v>
      </c>
    </row>
    <row r="1547" spans="1:10" x14ac:dyDescent="0.25">
      <c r="A1547" t="str">
        <f t="shared" si="24"/>
        <v>MOPettis</v>
      </c>
      <c r="B1547" t="s">
        <v>1394</v>
      </c>
      <c r="C1547" t="s">
        <v>2369</v>
      </c>
      <c r="D1547" t="s">
        <v>780</v>
      </c>
      <c r="E1547" t="s">
        <v>1425</v>
      </c>
      <c r="F1547" t="s">
        <v>57</v>
      </c>
      <c r="G1547">
        <v>682.22199999999896</v>
      </c>
      <c r="H1547">
        <v>38.728299999999997</v>
      </c>
      <c r="I1547">
        <v>-93.2851079048</v>
      </c>
      <c r="J1547">
        <v>29159</v>
      </c>
    </row>
    <row r="1548" spans="1:10" x14ac:dyDescent="0.25">
      <c r="A1548" t="str">
        <f t="shared" si="24"/>
        <v>MOPhelps</v>
      </c>
      <c r="B1548" t="s">
        <v>1394</v>
      </c>
      <c r="C1548" t="s">
        <v>2369</v>
      </c>
      <c r="D1548" t="s">
        <v>781</v>
      </c>
      <c r="E1548" t="s">
        <v>1426</v>
      </c>
      <c r="F1548" t="s">
        <v>57</v>
      </c>
      <c r="G1548">
        <v>671.78399999999897</v>
      </c>
      <c r="H1548">
        <v>37.877200000000002</v>
      </c>
      <c r="I1548">
        <v>-91.792347741399993</v>
      </c>
      <c r="J1548">
        <v>29161</v>
      </c>
    </row>
    <row r="1549" spans="1:10" x14ac:dyDescent="0.25">
      <c r="A1549" t="str">
        <f t="shared" si="24"/>
        <v>MOPike</v>
      </c>
      <c r="B1549" t="s">
        <v>1394</v>
      </c>
      <c r="C1549" t="s">
        <v>2369</v>
      </c>
      <c r="D1549" t="s">
        <v>695</v>
      </c>
      <c r="E1549" t="s">
        <v>401</v>
      </c>
      <c r="F1549" t="s">
        <v>57</v>
      </c>
      <c r="G1549">
        <v>670.43799999999896</v>
      </c>
      <c r="H1549">
        <v>39.343800000000002</v>
      </c>
      <c r="I1549">
        <v>-91.171370352599993</v>
      </c>
      <c r="J1549">
        <v>29163</v>
      </c>
    </row>
    <row r="1550" spans="1:10" x14ac:dyDescent="0.25">
      <c r="A1550" t="str">
        <f t="shared" si="24"/>
        <v>MOPlatte</v>
      </c>
      <c r="B1550" t="s">
        <v>1394</v>
      </c>
      <c r="C1550" t="s">
        <v>2369</v>
      </c>
      <c r="D1550" t="s">
        <v>783</v>
      </c>
      <c r="E1550" t="s">
        <v>1427</v>
      </c>
      <c r="F1550" t="s">
        <v>57</v>
      </c>
      <c r="G1550">
        <v>420.19</v>
      </c>
      <c r="H1550">
        <v>39.380400000000002</v>
      </c>
      <c r="I1550">
        <v>-94.773614263900001</v>
      </c>
      <c r="J1550">
        <v>29165</v>
      </c>
    </row>
    <row r="1551" spans="1:10" x14ac:dyDescent="0.25">
      <c r="A1551" t="str">
        <f t="shared" si="24"/>
        <v>MOPulaski</v>
      </c>
      <c r="B1551" t="s">
        <v>1394</v>
      </c>
      <c r="C1551" t="s">
        <v>2369</v>
      </c>
      <c r="D1551" t="s">
        <v>786</v>
      </c>
      <c r="E1551" t="s">
        <v>514</v>
      </c>
      <c r="F1551" t="s">
        <v>57</v>
      </c>
      <c r="G1551">
        <v>547.09900000000005</v>
      </c>
      <c r="H1551">
        <v>37.824599999999997</v>
      </c>
      <c r="I1551">
        <v>-92.207658322300006</v>
      </c>
      <c r="J1551">
        <v>29169</v>
      </c>
    </row>
    <row r="1552" spans="1:10" x14ac:dyDescent="0.25">
      <c r="A1552" t="str">
        <f t="shared" si="24"/>
        <v>MORalls</v>
      </c>
      <c r="B1552" t="s">
        <v>1394</v>
      </c>
      <c r="C1552" t="s">
        <v>2369</v>
      </c>
      <c r="D1552" t="s">
        <v>788</v>
      </c>
      <c r="E1552" t="s">
        <v>1428</v>
      </c>
      <c r="F1552" t="s">
        <v>57</v>
      </c>
      <c r="G1552">
        <v>469.78100000000001</v>
      </c>
      <c r="H1552">
        <v>39.527700000000003</v>
      </c>
      <c r="I1552">
        <v>-91.522022713200002</v>
      </c>
      <c r="J1552">
        <v>29173</v>
      </c>
    </row>
    <row r="1553" spans="1:10" x14ac:dyDescent="0.25">
      <c r="A1553" t="str">
        <f t="shared" si="24"/>
        <v>MORandolph</v>
      </c>
      <c r="B1553" t="s">
        <v>1394</v>
      </c>
      <c r="C1553" t="s">
        <v>2369</v>
      </c>
      <c r="D1553" t="s">
        <v>790</v>
      </c>
      <c r="E1553" t="s">
        <v>444</v>
      </c>
      <c r="F1553" t="s">
        <v>57</v>
      </c>
      <c r="G1553">
        <v>482.68400000000003</v>
      </c>
      <c r="H1553">
        <v>39.440100000000001</v>
      </c>
      <c r="I1553">
        <v>-92.497075348899997</v>
      </c>
      <c r="J1553">
        <v>29175</v>
      </c>
    </row>
    <row r="1554" spans="1:10" x14ac:dyDescent="0.25">
      <c r="A1554" t="str">
        <f t="shared" si="24"/>
        <v>MORay</v>
      </c>
      <c r="B1554" t="s">
        <v>1394</v>
      </c>
      <c r="C1554" t="s">
        <v>2369</v>
      </c>
      <c r="D1554" t="s">
        <v>792</v>
      </c>
      <c r="E1554" t="s">
        <v>1429</v>
      </c>
      <c r="F1554" t="s">
        <v>57</v>
      </c>
      <c r="G1554">
        <v>568.80499999999904</v>
      </c>
      <c r="H1554">
        <v>39.352400000000003</v>
      </c>
      <c r="I1554">
        <v>-93.989894801700004</v>
      </c>
      <c r="J1554">
        <v>29177</v>
      </c>
    </row>
    <row r="1555" spans="1:10" x14ac:dyDescent="0.25">
      <c r="A1555" t="str">
        <f t="shared" si="24"/>
        <v>MOReynolds</v>
      </c>
      <c r="B1555" t="s">
        <v>1394</v>
      </c>
      <c r="C1555" t="s">
        <v>2369</v>
      </c>
      <c r="D1555" t="s">
        <v>697</v>
      </c>
      <c r="E1555" t="s">
        <v>1430</v>
      </c>
      <c r="F1555" t="s">
        <v>57</v>
      </c>
      <c r="G1555">
        <v>808.47799999999904</v>
      </c>
      <c r="H1555">
        <v>37.362299999999998</v>
      </c>
      <c r="I1555">
        <v>-90.969092490099996</v>
      </c>
      <c r="J1555">
        <v>29179</v>
      </c>
    </row>
    <row r="1556" spans="1:10" x14ac:dyDescent="0.25">
      <c r="A1556" t="str">
        <f t="shared" si="24"/>
        <v>MORipley</v>
      </c>
      <c r="B1556" t="s">
        <v>1394</v>
      </c>
      <c r="C1556" t="s">
        <v>2369</v>
      </c>
      <c r="D1556" t="s">
        <v>793</v>
      </c>
      <c r="E1556" t="s">
        <v>981</v>
      </c>
      <c r="F1556" t="s">
        <v>57</v>
      </c>
      <c r="G1556">
        <v>629.53700000000003</v>
      </c>
      <c r="H1556">
        <v>36.652799999999999</v>
      </c>
      <c r="I1556">
        <v>-90.863835387199998</v>
      </c>
      <c r="J1556">
        <v>29181</v>
      </c>
    </row>
    <row r="1557" spans="1:10" x14ac:dyDescent="0.25">
      <c r="A1557" t="str">
        <f t="shared" si="24"/>
        <v>MOSte. Genevieve</v>
      </c>
      <c r="B1557" t="s">
        <v>1394</v>
      </c>
      <c r="C1557" t="s">
        <v>2369</v>
      </c>
      <c r="D1557" t="s">
        <v>1431</v>
      </c>
      <c r="E1557" t="s">
        <v>1432</v>
      </c>
      <c r="F1557" t="s">
        <v>57</v>
      </c>
      <c r="G1557">
        <v>499.15300000000002</v>
      </c>
      <c r="H1557">
        <v>37.894500000000001</v>
      </c>
      <c r="I1557">
        <v>-90.194501082399995</v>
      </c>
      <c r="J1557">
        <v>29186</v>
      </c>
    </row>
    <row r="1558" spans="1:10" x14ac:dyDescent="0.25">
      <c r="A1558" t="str">
        <f t="shared" si="24"/>
        <v>MOSt. Francois</v>
      </c>
      <c r="B1558" t="s">
        <v>1394</v>
      </c>
      <c r="C1558" t="s">
        <v>2369</v>
      </c>
      <c r="D1558" t="s">
        <v>797</v>
      </c>
      <c r="E1558" t="s">
        <v>1433</v>
      </c>
      <c r="F1558" t="s">
        <v>57</v>
      </c>
      <c r="G1558">
        <v>451.887</v>
      </c>
      <c r="H1558">
        <v>37.810200000000002</v>
      </c>
      <c r="I1558">
        <v>-90.472184904700001</v>
      </c>
      <c r="J1558">
        <v>29187</v>
      </c>
    </row>
    <row r="1559" spans="1:10" x14ac:dyDescent="0.25">
      <c r="A1559" t="str">
        <f t="shared" si="24"/>
        <v>MOSt. Louis</v>
      </c>
      <c r="B1559" t="s">
        <v>1394</v>
      </c>
      <c r="C1559" t="s">
        <v>2369</v>
      </c>
      <c r="D1559" t="s">
        <v>1226</v>
      </c>
      <c r="E1559" t="s">
        <v>1318</v>
      </c>
      <c r="F1559" t="s">
        <v>1227</v>
      </c>
      <c r="G1559">
        <v>61.908999999999899</v>
      </c>
      <c r="H1559">
        <v>38.635899999999999</v>
      </c>
      <c r="I1559">
        <v>-90.245056703000003</v>
      </c>
      <c r="J1559">
        <v>29510</v>
      </c>
    </row>
    <row r="1560" spans="1:10" x14ac:dyDescent="0.25">
      <c r="A1560" t="str">
        <f t="shared" si="24"/>
        <v>MOVernon</v>
      </c>
      <c r="B1560" t="s">
        <v>1394</v>
      </c>
      <c r="C1560" t="s">
        <v>2369</v>
      </c>
      <c r="D1560" t="s">
        <v>708</v>
      </c>
      <c r="E1560" t="s">
        <v>1169</v>
      </c>
      <c r="F1560" t="s">
        <v>57</v>
      </c>
      <c r="G1560">
        <v>826.39800000000002</v>
      </c>
      <c r="H1560">
        <v>37.8506</v>
      </c>
      <c r="I1560">
        <v>-94.342426784599994</v>
      </c>
      <c r="J1560">
        <v>29217</v>
      </c>
    </row>
    <row r="1561" spans="1:10" x14ac:dyDescent="0.25">
      <c r="A1561" t="str">
        <f t="shared" si="24"/>
        <v>MOWarren</v>
      </c>
      <c r="B1561" t="s">
        <v>1394</v>
      </c>
      <c r="C1561" t="s">
        <v>2369</v>
      </c>
      <c r="D1561" t="s">
        <v>709</v>
      </c>
      <c r="E1561" t="s">
        <v>734</v>
      </c>
      <c r="F1561" t="s">
        <v>57</v>
      </c>
      <c r="G1561">
        <v>428.601</v>
      </c>
      <c r="H1561">
        <v>38.764600000000002</v>
      </c>
      <c r="I1561">
        <v>-91.1607115427</v>
      </c>
      <c r="J1561">
        <v>29219</v>
      </c>
    </row>
    <row r="1562" spans="1:10" x14ac:dyDescent="0.25">
      <c r="A1562" t="str">
        <f t="shared" si="24"/>
        <v>MOWashington</v>
      </c>
      <c r="B1562" t="s">
        <v>1394</v>
      </c>
      <c r="C1562" t="s">
        <v>2369</v>
      </c>
      <c r="D1562" t="s">
        <v>711</v>
      </c>
      <c r="E1562" t="s">
        <v>226</v>
      </c>
      <c r="F1562" t="s">
        <v>57</v>
      </c>
      <c r="G1562">
        <v>759.91300000000001</v>
      </c>
      <c r="H1562">
        <v>37.9617</v>
      </c>
      <c r="I1562">
        <v>-90.877402957499996</v>
      </c>
      <c r="J1562">
        <v>29221</v>
      </c>
    </row>
    <row r="1563" spans="1:10" x14ac:dyDescent="0.25">
      <c r="A1563" t="str">
        <f t="shared" si="24"/>
        <v>MOWayne</v>
      </c>
      <c r="B1563" t="s">
        <v>1394</v>
      </c>
      <c r="C1563" t="s">
        <v>2369</v>
      </c>
      <c r="D1563" t="s">
        <v>713</v>
      </c>
      <c r="E1563" t="s">
        <v>737</v>
      </c>
      <c r="F1563" t="s">
        <v>57</v>
      </c>
      <c r="G1563">
        <v>759.17600000000004</v>
      </c>
      <c r="H1563">
        <v>37.112699999999997</v>
      </c>
      <c r="I1563">
        <v>-90.461433607900005</v>
      </c>
      <c r="J1563">
        <v>29223</v>
      </c>
    </row>
    <row r="1564" spans="1:10" x14ac:dyDescent="0.25">
      <c r="A1564" t="str">
        <f t="shared" si="24"/>
        <v>MOWorth</v>
      </c>
      <c r="B1564" t="s">
        <v>1394</v>
      </c>
      <c r="C1564" t="s">
        <v>2369</v>
      </c>
      <c r="D1564" t="s">
        <v>807</v>
      </c>
      <c r="E1564" t="s">
        <v>851</v>
      </c>
      <c r="F1564" t="s">
        <v>57</v>
      </c>
      <c r="G1564">
        <v>266.613</v>
      </c>
      <c r="H1564">
        <v>40.479100000000003</v>
      </c>
      <c r="I1564">
        <v>-94.4221227548</v>
      </c>
      <c r="J1564">
        <v>29227</v>
      </c>
    </row>
    <row r="1565" spans="1:10" x14ac:dyDescent="0.25">
      <c r="A1565" t="str">
        <f t="shared" si="24"/>
        <v>MOWright</v>
      </c>
      <c r="B1565" t="s">
        <v>1394</v>
      </c>
      <c r="C1565" t="s">
        <v>2369</v>
      </c>
      <c r="D1565" t="s">
        <v>715</v>
      </c>
      <c r="E1565" t="s">
        <v>993</v>
      </c>
      <c r="F1565" t="s">
        <v>57</v>
      </c>
      <c r="G1565">
        <v>681.77099999999905</v>
      </c>
      <c r="H1565">
        <v>37.270200000000003</v>
      </c>
      <c r="I1565">
        <v>-92.468719746600001</v>
      </c>
      <c r="J1565">
        <v>29229</v>
      </c>
    </row>
    <row r="1566" spans="1:10" x14ac:dyDescent="0.25">
      <c r="A1566" t="str">
        <f t="shared" si="24"/>
        <v>MTBeaverhead</v>
      </c>
      <c r="B1566" t="s">
        <v>1434</v>
      </c>
      <c r="C1566" t="s">
        <v>2370</v>
      </c>
      <c r="D1566" t="s">
        <v>349</v>
      </c>
      <c r="E1566" t="s">
        <v>1435</v>
      </c>
      <c r="F1566" t="s">
        <v>57</v>
      </c>
      <c r="G1566">
        <v>5541.6239999999998</v>
      </c>
      <c r="H1566">
        <v>45.1327</v>
      </c>
      <c r="I1566">
        <v>-112.899052977</v>
      </c>
      <c r="J1566">
        <v>30001</v>
      </c>
    </row>
    <row r="1567" spans="1:10" x14ac:dyDescent="0.25">
      <c r="A1567" t="str">
        <f t="shared" si="24"/>
        <v>MTBig Horn</v>
      </c>
      <c r="B1567" t="s">
        <v>1434</v>
      </c>
      <c r="C1567" t="s">
        <v>2370</v>
      </c>
      <c r="D1567" t="s">
        <v>351</v>
      </c>
      <c r="E1567" t="s">
        <v>1436</v>
      </c>
      <c r="F1567" t="s">
        <v>57</v>
      </c>
      <c r="G1567">
        <v>4995.4620000000004</v>
      </c>
      <c r="H1567">
        <v>45.423499999999997</v>
      </c>
      <c r="I1567">
        <v>-107.489759806</v>
      </c>
      <c r="J1567">
        <v>30003</v>
      </c>
    </row>
    <row r="1568" spans="1:10" x14ac:dyDescent="0.25">
      <c r="A1568" t="str">
        <f t="shared" si="24"/>
        <v>MTBlaine</v>
      </c>
      <c r="B1568" t="s">
        <v>1434</v>
      </c>
      <c r="C1568" t="s">
        <v>2370</v>
      </c>
      <c r="D1568" t="s">
        <v>352</v>
      </c>
      <c r="E1568" t="s">
        <v>869</v>
      </c>
      <c r="F1568" t="s">
        <v>57</v>
      </c>
      <c r="G1568">
        <v>4227.5460000000003</v>
      </c>
      <c r="H1568">
        <v>48.4328</v>
      </c>
      <c r="I1568">
        <v>-108.958638546</v>
      </c>
      <c r="J1568">
        <v>30005</v>
      </c>
    </row>
    <row r="1569" spans="1:10" x14ac:dyDescent="0.25">
      <c r="A1569" t="str">
        <f t="shared" si="24"/>
        <v>MTBroadwater</v>
      </c>
      <c r="B1569" t="s">
        <v>1434</v>
      </c>
      <c r="C1569" t="s">
        <v>2370</v>
      </c>
      <c r="D1569" t="s">
        <v>354</v>
      </c>
      <c r="E1569" t="s">
        <v>1437</v>
      </c>
      <c r="F1569" t="s">
        <v>57</v>
      </c>
      <c r="G1569">
        <v>1192.5409999999999</v>
      </c>
      <c r="H1569">
        <v>46.331899999999997</v>
      </c>
      <c r="I1569">
        <v>-111.495507789</v>
      </c>
      <c r="J1569">
        <v>30007</v>
      </c>
    </row>
    <row r="1570" spans="1:10" x14ac:dyDescent="0.25">
      <c r="A1570" t="str">
        <f t="shared" si="24"/>
        <v>MTCarbon</v>
      </c>
      <c r="B1570" t="s">
        <v>1434</v>
      </c>
      <c r="C1570" t="s">
        <v>2370</v>
      </c>
      <c r="D1570" t="s">
        <v>356</v>
      </c>
      <c r="E1570" t="s">
        <v>1438</v>
      </c>
      <c r="F1570" t="s">
        <v>57</v>
      </c>
      <c r="G1570">
        <v>2048.788</v>
      </c>
      <c r="H1570">
        <v>45.227400000000003</v>
      </c>
      <c r="I1570">
        <v>-109.028461944</v>
      </c>
      <c r="J1570">
        <v>30009</v>
      </c>
    </row>
    <row r="1571" spans="1:10" x14ac:dyDescent="0.25">
      <c r="A1571" t="str">
        <f t="shared" si="24"/>
        <v>MTCarter</v>
      </c>
      <c r="B1571" t="s">
        <v>1434</v>
      </c>
      <c r="C1571" t="s">
        <v>2370</v>
      </c>
      <c r="D1571" t="s">
        <v>358</v>
      </c>
      <c r="E1571" t="s">
        <v>1127</v>
      </c>
      <c r="F1571" t="s">
        <v>57</v>
      </c>
      <c r="G1571">
        <v>3340.752</v>
      </c>
      <c r="H1571">
        <v>45.516800000000003</v>
      </c>
      <c r="I1571">
        <v>-104.536168211</v>
      </c>
      <c r="J1571">
        <v>30011</v>
      </c>
    </row>
    <row r="1572" spans="1:10" x14ac:dyDescent="0.25">
      <c r="A1572" t="str">
        <f t="shared" si="24"/>
        <v>MTCascade</v>
      </c>
      <c r="B1572" t="s">
        <v>1434</v>
      </c>
      <c r="C1572" t="s">
        <v>2370</v>
      </c>
      <c r="D1572" t="s">
        <v>415</v>
      </c>
      <c r="E1572" t="s">
        <v>1439</v>
      </c>
      <c r="F1572" t="s">
        <v>57</v>
      </c>
      <c r="G1572">
        <v>2698.1579999999999</v>
      </c>
      <c r="H1572">
        <v>47.308</v>
      </c>
      <c r="I1572">
        <v>-111.347121273</v>
      </c>
      <c r="J1572">
        <v>30013</v>
      </c>
    </row>
    <row r="1573" spans="1:10" x14ac:dyDescent="0.25">
      <c r="A1573" t="str">
        <f t="shared" si="24"/>
        <v>MTChouteau</v>
      </c>
      <c r="B1573" t="s">
        <v>1434</v>
      </c>
      <c r="C1573" t="s">
        <v>2370</v>
      </c>
      <c r="D1573" t="s">
        <v>417</v>
      </c>
      <c r="E1573" t="s">
        <v>1440</v>
      </c>
      <c r="F1573" t="s">
        <v>57</v>
      </c>
      <c r="G1573">
        <v>3972.4879999999998</v>
      </c>
      <c r="H1573">
        <v>47.880600000000001</v>
      </c>
      <c r="I1573">
        <v>-110.435193814</v>
      </c>
      <c r="J1573">
        <v>30015</v>
      </c>
    </row>
    <row r="1574" spans="1:10" x14ac:dyDescent="0.25">
      <c r="A1574" t="str">
        <f t="shared" si="24"/>
        <v>MTCuster</v>
      </c>
      <c r="B1574" t="s">
        <v>1434</v>
      </c>
      <c r="C1574" t="s">
        <v>2370</v>
      </c>
      <c r="D1574" t="s">
        <v>418</v>
      </c>
      <c r="E1574" t="s">
        <v>591</v>
      </c>
      <c r="F1574" t="s">
        <v>57</v>
      </c>
      <c r="G1574">
        <v>3783.3620000000001</v>
      </c>
      <c r="H1574">
        <v>46.252699999999997</v>
      </c>
      <c r="I1574">
        <v>-105.57176638200001</v>
      </c>
      <c r="J1574">
        <v>30017</v>
      </c>
    </row>
    <row r="1575" spans="1:10" x14ac:dyDescent="0.25">
      <c r="A1575" t="str">
        <f t="shared" si="24"/>
        <v>MTDaniels</v>
      </c>
      <c r="B1575" t="s">
        <v>1434</v>
      </c>
      <c r="C1575" t="s">
        <v>2370</v>
      </c>
      <c r="D1575" t="s">
        <v>419</v>
      </c>
      <c r="E1575" t="s">
        <v>1441</v>
      </c>
      <c r="F1575" t="s">
        <v>57</v>
      </c>
      <c r="G1575">
        <v>1426.105</v>
      </c>
      <c r="H1575">
        <v>48.783799999999999</v>
      </c>
      <c r="I1575">
        <v>-105.548540581</v>
      </c>
      <c r="J1575">
        <v>30019</v>
      </c>
    </row>
    <row r="1576" spans="1:10" x14ac:dyDescent="0.25">
      <c r="A1576" t="str">
        <f t="shared" si="24"/>
        <v>MTDawson</v>
      </c>
      <c r="B1576" t="s">
        <v>1434</v>
      </c>
      <c r="C1576" t="s">
        <v>2370</v>
      </c>
      <c r="D1576" t="s">
        <v>421</v>
      </c>
      <c r="E1576" t="s">
        <v>759</v>
      </c>
      <c r="F1576" t="s">
        <v>57</v>
      </c>
      <c r="G1576">
        <v>2371.8649999999998</v>
      </c>
      <c r="H1576">
        <v>47.266399999999997</v>
      </c>
      <c r="I1576">
        <v>-104.899475362</v>
      </c>
      <c r="J1576">
        <v>30021</v>
      </c>
    </row>
    <row r="1577" spans="1:10" x14ac:dyDescent="0.25">
      <c r="A1577" t="str">
        <f t="shared" si="24"/>
        <v>MTDeer Lodge</v>
      </c>
      <c r="B1577" t="s">
        <v>1434</v>
      </c>
      <c r="C1577" t="s">
        <v>2370</v>
      </c>
      <c r="D1577" t="s">
        <v>360</v>
      </c>
      <c r="E1577" t="s">
        <v>1442</v>
      </c>
      <c r="F1577" t="s">
        <v>57</v>
      </c>
      <c r="G1577">
        <v>736.52999999999895</v>
      </c>
      <c r="H1577">
        <v>46.0608</v>
      </c>
      <c r="I1577">
        <v>-113.067694579</v>
      </c>
      <c r="J1577">
        <v>30023</v>
      </c>
    </row>
    <row r="1578" spans="1:10" x14ac:dyDescent="0.25">
      <c r="A1578" t="str">
        <f t="shared" si="24"/>
        <v>MTFergus</v>
      </c>
      <c r="B1578" t="s">
        <v>1434</v>
      </c>
      <c r="C1578" t="s">
        <v>2370</v>
      </c>
      <c r="D1578" t="s">
        <v>364</v>
      </c>
      <c r="E1578" t="s">
        <v>1443</v>
      </c>
      <c r="F1578" t="s">
        <v>57</v>
      </c>
      <c r="G1578">
        <v>4339.8029999999999</v>
      </c>
      <c r="H1578">
        <v>47.263599999999997</v>
      </c>
      <c r="I1578">
        <v>-109.22426391099999</v>
      </c>
      <c r="J1578">
        <v>30027</v>
      </c>
    </row>
    <row r="1579" spans="1:10" x14ac:dyDescent="0.25">
      <c r="A1579" t="str">
        <f t="shared" si="24"/>
        <v>MTFlathead</v>
      </c>
      <c r="B1579" t="s">
        <v>1434</v>
      </c>
      <c r="C1579" t="s">
        <v>2370</v>
      </c>
      <c r="D1579" t="s">
        <v>321</v>
      </c>
      <c r="E1579" t="s">
        <v>1444</v>
      </c>
      <c r="F1579" t="s">
        <v>57</v>
      </c>
      <c r="G1579">
        <v>5087.66</v>
      </c>
      <c r="H1579">
        <v>48.295200000000001</v>
      </c>
      <c r="I1579">
        <v>-114.049774963</v>
      </c>
      <c r="J1579">
        <v>30029</v>
      </c>
    </row>
    <row r="1580" spans="1:10" x14ac:dyDescent="0.25">
      <c r="A1580" t="str">
        <f t="shared" si="24"/>
        <v>MTGallatin</v>
      </c>
      <c r="B1580" t="s">
        <v>1434</v>
      </c>
      <c r="C1580" t="s">
        <v>2370</v>
      </c>
      <c r="D1580" t="s">
        <v>323</v>
      </c>
      <c r="E1580" t="s">
        <v>902</v>
      </c>
      <c r="F1580" t="s">
        <v>57</v>
      </c>
      <c r="G1580">
        <v>2602.6889999999999</v>
      </c>
      <c r="H1580">
        <v>45.540900000000001</v>
      </c>
      <c r="I1580">
        <v>-111.170290807</v>
      </c>
      <c r="J1580">
        <v>30031</v>
      </c>
    </row>
    <row r="1581" spans="1:10" x14ac:dyDescent="0.25">
      <c r="A1581" t="str">
        <f t="shared" si="24"/>
        <v>MTGarfield</v>
      </c>
      <c r="B1581" t="s">
        <v>1434</v>
      </c>
      <c r="C1581" t="s">
        <v>2370</v>
      </c>
      <c r="D1581" t="s">
        <v>366</v>
      </c>
      <c r="E1581" t="s">
        <v>620</v>
      </c>
      <c r="F1581" t="s">
        <v>57</v>
      </c>
      <c r="G1581">
        <v>4675.3559999999998</v>
      </c>
      <c r="H1581">
        <v>47.277700000000003</v>
      </c>
      <c r="I1581">
        <v>-106.992816956</v>
      </c>
      <c r="J1581">
        <v>30033</v>
      </c>
    </row>
    <row r="1582" spans="1:10" x14ac:dyDescent="0.25">
      <c r="A1582" t="str">
        <f t="shared" si="24"/>
        <v>MTGlacier</v>
      </c>
      <c r="B1582" t="s">
        <v>1434</v>
      </c>
      <c r="C1582" t="s">
        <v>2370</v>
      </c>
      <c r="D1582" t="s">
        <v>368</v>
      </c>
      <c r="E1582" t="s">
        <v>1445</v>
      </c>
      <c r="F1582" t="s">
        <v>57</v>
      </c>
      <c r="G1582">
        <v>2995.9369999999999</v>
      </c>
      <c r="H1582">
        <v>48.705100000000002</v>
      </c>
      <c r="I1582">
        <v>-112.99477390600001</v>
      </c>
      <c r="J1582">
        <v>30035</v>
      </c>
    </row>
    <row r="1583" spans="1:10" x14ac:dyDescent="0.25">
      <c r="A1583" t="str">
        <f t="shared" si="24"/>
        <v>MTGranite</v>
      </c>
      <c r="B1583" t="s">
        <v>1434</v>
      </c>
      <c r="C1583" t="s">
        <v>2370</v>
      </c>
      <c r="D1583" t="s">
        <v>327</v>
      </c>
      <c r="E1583" t="s">
        <v>1446</v>
      </c>
      <c r="F1583" t="s">
        <v>57</v>
      </c>
      <c r="G1583">
        <v>1727.415</v>
      </c>
      <c r="H1583">
        <v>46.404400000000003</v>
      </c>
      <c r="I1583">
        <v>-113.440276936</v>
      </c>
      <c r="J1583">
        <v>30039</v>
      </c>
    </row>
    <row r="1584" spans="1:10" x14ac:dyDescent="0.25">
      <c r="A1584" t="str">
        <f t="shared" si="24"/>
        <v>MTJefferson</v>
      </c>
      <c r="B1584" t="s">
        <v>1434</v>
      </c>
      <c r="C1584" t="s">
        <v>2370</v>
      </c>
      <c r="D1584" t="s">
        <v>370</v>
      </c>
      <c r="E1584" t="s">
        <v>210</v>
      </c>
      <c r="F1584" t="s">
        <v>57</v>
      </c>
      <c r="G1584">
        <v>1656.2570000000001</v>
      </c>
      <c r="H1584">
        <v>46.148499999999999</v>
      </c>
      <c r="I1584">
        <v>-112.093785023</v>
      </c>
      <c r="J1584">
        <v>30043</v>
      </c>
    </row>
    <row r="1585" spans="1:10" x14ac:dyDescent="0.25">
      <c r="A1585" t="str">
        <f t="shared" si="24"/>
        <v>MTJudith Basin</v>
      </c>
      <c r="B1585" t="s">
        <v>1434</v>
      </c>
      <c r="C1585" t="s">
        <v>2370</v>
      </c>
      <c r="D1585" t="s">
        <v>331</v>
      </c>
      <c r="E1585" t="s">
        <v>1447</v>
      </c>
      <c r="F1585" t="s">
        <v>57</v>
      </c>
      <c r="G1585">
        <v>1869.8209999999999</v>
      </c>
      <c r="H1585">
        <v>47.045400000000001</v>
      </c>
      <c r="I1585">
        <v>-110.266050294</v>
      </c>
      <c r="J1585">
        <v>30045</v>
      </c>
    </row>
    <row r="1586" spans="1:10" x14ac:dyDescent="0.25">
      <c r="A1586" t="str">
        <f t="shared" si="24"/>
        <v>MTLake</v>
      </c>
      <c r="B1586" t="s">
        <v>1434</v>
      </c>
      <c r="C1586" t="s">
        <v>2370</v>
      </c>
      <c r="D1586" t="s">
        <v>372</v>
      </c>
      <c r="E1586" t="s">
        <v>534</v>
      </c>
      <c r="F1586" t="s">
        <v>57</v>
      </c>
      <c r="G1586">
        <v>1490.15</v>
      </c>
      <c r="H1586">
        <v>47.645899999999997</v>
      </c>
      <c r="I1586">
        <v>-114.089337974</v>
      </c>
      <c r="J1586">
        <v>30047</v>
      </c>
    </row>
    <row r="1587" spans="1:10" x14ac:dyDescent="0.25">
      <c r="A1587" t="str">
        <f t="shared" si="24"/>
        <v>MTLewis and Clark</v>
      </c>
      <c r="B1587" t="s">
        <v>1434</v>
      </c>
      <c r="C1587" t="s">
        <v>2370</v>
      </c>
      <c r="D1587" t="s">
        <v>333</v>
      </c>
      <c r="E1587" t="s">
        <v>1448</v>
      </c>
      <c r="F1587" t="s">
        <v>57</v>
      </c>
      <c r="G1587">
        <v>3458.828</v>
      </c>
      <c r="H1587">
        <v>47.122399999999999</v>
      </c>
      <c r="I1587">
        <v>-112.390398936</v>
      </c>
      <c r="J1587">
        <v>30049</v>
      </c>
    </row>
    <row r="1588" spans="1:10" x14ac:dyDescent="0.25">
      <c r="A1588" t="str">
        <f t="shared" si="24"/>
        <v>MTLincoln</v>
      </c>
      <c r="B1588" t="s">
        <v>1434</v>
      </c>
      <c r="C1588" t="s">
        <v>2370</v>
      </c>
      <c r="D1588" t="s">
        <v>335</v>
      </c>
      <c r="E1588" t="s">
        <v>245</v>
      </c>
      <c r="F1588" t="s">
        <v>57</v>
      </c>
      <c r="G1588">
        <v>3612.9160000000002</v>
      </c>
      <c r="H1588">
        <v>48.542499999999997</v>
      </c>
      <c r="I1588">
        <v>-115.405180151</v>
      </c>
      <c r="J1588">
        <v>30053</v>
      </c>
    </row>
    <row r="1589" spans="1:10" x14ac:dyDescent="0.25">
      <c r="A1589" t="str">
        <f t="shared" si="24"/>
        <v>MTMcCone</v>
      </c>
      <c r="B1589" t="s">
        <v>1434</v>
      </c>
      <c r="C1589" t="s">
        <v>2370</v>
      </c>
      <c r="D1589" t="s">
        <v>376</v>
      </c>
      <c r="E1589" t="s">
        <v>1449</v>
      </c>
      <c r="F1589" t="s">
        <v>57</v>
      </c>
      <c r="G1589">
        <v>2643.172</v>
      </c>
      <c r="H1589">
        <v>47.645200000000003</v>
      </c>
      <c r="I1589">
        <v>-105.795357513</v>
      </c>
      <c r="J1589">
        <v>30055</v>
      </c>
    </row>
    <row r="1590" spans="1:10" x14ac:dyDescent="0.25">
      <c r="A1590" t="str">
        <f t="shared" si="24"/>
        <v>MTMadison</v>
      </c>
      <c r="B1590" t="s">
        <v>1434</v>
      </c>
      <c r="C1590" t="s">
        <v>2370</v>
      </c>
      <c r="D1590" t="s">
        <v>337</v>
      </c>
      <c r="E1590" t="s">
        <v>391</v>
      </c>
      <c r="F1590" t="s">
        <v>57</v>
      </c>
      <c r="G1590">
        <v>3587.4839999999999</v>
      </c>
      <c r="H1590">
        <v>45.300800000000002</v>
      </c>
      <c r="I1590">
        <v>-111.92031335</v>
      </c>
      <c r="J1590">
        <v>30057</v>
      </c>
    </row>
    <row r="1591" spans="1:10" x14ac:dyDescent="0.25">
      <c r="A1591" t="str">
        <f t="shared" si="24"/>
        <v>MTMeagher</v>
      </c>
      <c r="B1591" t="s">
        <v>1434</v>
      </c>
      <c r="C1591" t="s">
        <v>2370</v>
      </c>
      <c r="D1591" t="s">
        <v>378</v>
      </c>
      <c r="E1591" t="s">
        <v>1450</v>
      </c>
      <c r="F1591" t="s">
        <v>57</v>
      </c>
      <c r="G1591">
        <v>2391.913</v>
      </c>
      <c r="H1591">
        <v>46.598199999999999</v>
      </c>
      <c r="I1591">
        <v>-110.885650125</v>
      </c>
      <c r="J1591">
        <v>30059</v>
      </c>
    </row>
    <row r="1592" spans="1:10" x14ac:dyDescent="0.25">
      <c r="A1592" t="str">
        <f t="shared" si="24"/>
        <v>MTMineral</v>
      </c>
      <c r="B1592" t="s">
        <v>1434</v>
      </c>
      <c r="C1592" t="s">
        <v>2370</v>
      </c>
      <c r="D1592" t="s">
        <v>339</v>
      </c>
      <c r="E1592" t="s">
        <v>574</v>
      </c>
      <c r="F1592" t="s">
        <v>57</v>
      </c>
      <c r="G1592">
        <v>1219.4369999999999</v>
      </c>
      <c r="H1592">
        <v>47.147300000000001</v>
      </c>
      <c r="I1592">
        <v>-114.99820913000001</v>
      </c>
      <c r="J1592">
        <v>30061</v>
      </c>
    </row>
    <row r="1593" spans="1:10" x14ac:dyDescent="0.25">
      <c r="A1593" t="str">
        <f t="shared" si="24"/>
        <v>MTPetroleum</v>
      </c>
      <c r="B1593" t="s">
        <v>1434</v>
      </c>
      <c r="C1593" t="s">
        <v>2370</v>
      </c>
      <c r="D1593" t="s">
        <v>433</v>
      </c>
      <c r="E1593" t="s">
        <v>1451</v>
      </c>
      <c r="F1593" t="s">
        <v>57</v>
      </c>
      <c r="G1593">
        <v>1654.8710000000001</v>
      </c>
      <c r="H1593">
        <v>47.1175</v>
      </c>
      <c r="I1593">
        <v>-108.250088804</v>
      </c>
      <c r="J1593">
        <v>30069</v>
      </c>
    </row>
    <row r="1594" spans="1:10" x14ac:dyDescent="0.25">
      <c r="A1594" t="str">
        <f t="shared" si="24"/>
        <v>MTPhillips</v>
      </c>
      <c r="B1594" t="s">
        <v>1434</v>
      </c>
      <c r="C1594" t="s">
        <v>2370</v>
      </c>
      <c r="D1594" t="s">
        <v>384</v>
      </c>
      <c r="E1594" t="s">
        <v>489</v>
      </c>
      <c r="F1594" t="s">
        <v>57</v>
      </c>
      <c r="G1594">
        <v>5140.0349999999999</v>
      </c>
      <c r="H1594">
        <v>48.259099999999997</v>
      </c>
      <c r="I1594">
        <v>-107.91330603900001</v>
      </c>
      <c r="J1594">
        <v>30071</v>
      </c>
    </row>
    <row r="1595" spans="1:10" x14ac:dyDescent="0.25">
      <c r="A1595" t="str">
        <f t="shared" si="24"/>
        <v>MTPondera</v>
      </c>
      <c r="B1595" t="s">
        <v>1434</v>
      </c>
      <c r="C1595" t="s">
        <v>2370</v>
      </c>
      <c r="D1595" t="s">
        <v>385</v>
      </c>
      <c r="E1595" t="s">
        <v>1452</v>
      </c>
      <c r="F1595" t="s">
        <v>57</v>
      </c>
      <c r="G1595">
        <v>1622.8630000000001</v>
      </c>
      <c r="H1595">
        <v>48.228000000000002</v>
      </c>
      <c r="I1595">
        <v>-112.226356427</v>
      </c>
      <c r="J1595">
        <v>30073</v>
      </c>
    </row>
    <row r="1596" spans="1:10" x14ac:dyDescent="0.25">
      <c r="A1596" t="str">
        <f t="shared" si="24"/>
        <v>MTPowell</v>
      </c>
      <c r="B1596" t="s">
        <v>1434</v>
      </c>
      <c r="C1596" t="s">
        <v>2370</v>
      </c>
      <c r="D1596" t="s">
        <v>345</v>
      </c>
      <c r="E1596" t="s">
        <v>1108</v>
      </c>
      <c r="F1596" t="s">
        <v>57</v>
      </c>
      <c r="G1596">
        <v>2326.3919999999998</v>
      </c>
      <c r="H1596">
        <v>46.8566</v>
      </c>
      <c r="I1596">
        <v>-112.93620267599999</v>
      </c>
      <c r="J1596">
        <v>30077</v>
      </c>
    </row>
    <row r="1597" spans="1:10" x14ac:dyDescent="0.25">
      <c r="A1597" t="str">
        <f t="shared" si="24"/>
        <v>MTRavalli</v>
      </c>
      <c r="B1597" t="s">
        <v>1434</v>
      </c>
      <c r="C1597" t="s">
        <v>2370</v>
      </c>
      <c r="D1597" t="s">
        <v>435</v>
      </c>
      <c r="E1597" t="s">
        <v>1453</v>
      </c>
      <c r="F1597" t="s">
        <v>57</v>
      </c>
      <c r="G1597">
        <v>2390.8209999999999</v>
      </c>
      <c r="H1597">
        <v>46.081800000000001</v>
      </c>
      <c r="I1597">
        <v>-114.120230804</v>
      </c>
      <c r="J1597">
        <v>30081</v>
      </c>
    </row>
    <row r="1598" spans="1:10" x14ac:dyDescent="0.25">
      <c r="A1598" t="str">
        <f t="shared" si="24"/>
        <v>MTRichland</v>
      </c>
      <c r="B1598" t="s">
        <v>1434</v>
      </c>
      <c r="C1598" t="s">
        <v>2370</v>
      </c>
      <c r="D1598" t="s">
        <v>436</v>
      </c>
      <c r="E1598" t="s">
        <v>939</v>
      </c>
      <c r="F1598" t="s">
        <v>57</v>
      </c>
      <c r="G1598">
        <v>2084.143</v>
      </c>
      <c r="H1598">
        <v>47.787999999999997</v>
      </c>
      <c r="I1598">
        <v>-104.561374388</v>
      </c>
      <c r="J1598">
        <v>30083</v>
      </c>
    </row>
    <row r="1599" spans="1:10" x14ac:dyDescent="0.25">
      <c r="A1599" t="str">
        <f t="shared" si="24"/>
        <v>MTRoosevelt</v>
      </c>
      <c r="B1599" t="s">
        <v>1434</v>
      </c>
      <c r="C1599" t="s">
        <v>2370</v>
      </c>
      <c r="D1599" t="s">
        <v>386</v>
      </c>
      <c r="E1599" t="s">
        <v>1454</v>
      </c>
      <c r="F1599" t="s">
        <v>57</v>
      </c>
      <c r="G1599">
        <v>2354.7930000000001</v>
      </c>
      <c r="H1599">
        <v>48.294499999999999</v>
      </c>
      <c r="I1599">
        <v>-105.016522761</v>
      </c>
      <c r="J1599">
        <v>30085</v>
      </c>
    </row>
    <row r="1600" spans="1:10" x14ac:dyDescent="0.25">
      <c r="A1600" t="str">
        <f t="shared" si="24"/>
        <v>MTSanders</v>
      </c>
      <c r="B1600" t="s">
        <v>1434</v>
      </c>
      <c r="C1600" t="s">
        <v>2370</v>
      </c>
      <c r="D1600" t="s">
        <v>390</v>
      </c>
      <c r="E1600" t="s">
        <v>1455</v>
      </c>
      <c r="F1600" t="s">
        <v>57</v>
      </c>
      <c r="G1600">
        <v>2760.5239999999999</v>
      </c>
      <c r="H1600">
        <v>47.674799999999998</v>
      </c>
      <c r="I1600">
        <v>-115.133245191</v>
      </c>
      <c r="J1600">
        <v>30089</v>
      </c>
    </row>
    <row r="1601" spans="1:10" x14ac:dyDescent="0.25">
      <c r="A1601" t="str">
        <f t="shared" si="24"/>
        <v>MTSilver Bow</v>
      </c>
      <c r="B1601" t="s">
        <v>1434</v>
      </c>
      <c r="C1601" t="s">
        <v>2370</v>
      </c>
      <c r="D1601" t="s">
        <v>438</v>
      </c>
      <c r="E1601" t="s">
        <v>1456</v>
      </c>
      <c r="F1601" t="s">
        <v>57</v>
      </c>
      <c r="G1601">
        <v>718.47699999999895</v>
      </c>
      <c r="H1601">
        <v>45.902299999999997</v>
      </c>
      <c r="I1601">
        <v>-112.656707565</v>
      </c>
      <c r="J1601">
        <v>30093</v>
      </c>
    </row>
    <row r="1602" spans="1:10" x14ac:dyDescent="0.25">
      <c r="A1602" t="str">
        <f t="shared" si="24"/>
        <v>MTTeton</v>
      </c>
      <c r="B1602" t="s">
        <v>1434</v>
      </c>
      <c r="C1602" t="s">
        <v>2370</v>
      </c>
      <c r="D1602" t="s">
        <v>397</v>
      </c>
      <c r="E1602" t="s">
        <v>862</v>
      </c>
      <c r="F1602" t="s">
        <v>57</v>
      </c>
      <c r="G1602">
        <v>2272.375</v>
      </c>
      <c r="H1602">
        <v>47.837299999999999</v>
      </c>
      <c r="I1602">
        <v>-112.24081385700001</v>
      </c>
      <c r="J1602">
        <v>30099</v>
      </c>
    </row>
    <row r="1603" spans="1:10" x14ac:dyDescent="0.25">
      <c r="A1603" t="str">
        <f t="shared" ref="A1603:A1666" si="25">C1603&amp;E1603</f>
        <v>MTValley</v>
      </c>
      <c r="B1603" t="s">
        <v>1434</v>
      </c>
      <c r="C1603" t="s">
        <v>2370</v>
      </c>
      <c r="D1603" t="s">
        <v>441</v>
      </c>
      <c r="E1603" t="s">
        <v>882</v>
      </c>
      <c r="F1603" t="s">
        <v>57</v>
      </c>
      <c r="G1603">
        <v>4925.8190000000004</v>
      </c>
      <c r="H1603">
        <v>48.365299999999998</v>
      </c>
      <c r="I1603">
        <v>-106.667537064</v>
      </c>
      <c r="J1603">
        <v>30105</v>
      </c>
    </row>
    <row r="1604" spans="1:10" x14ac:dyDescent="0.25">
      <c r="A1604" t="str">
        <f t="shared" si="25"/>
        <v>MTSheridan</v>
      </c>
      <c r="B1604" t="s">
        <v>1434</v>
      </c>
      <c r="C1604" t="s">
        <v>2370</v>
      </c>
      <c r="D1604" t="s">
        <v>392</v>
      </c>
      <c r="E1604" t="s">
        <v>1082</v>
      </c>
      <c r="F1604" t="s">
        <v>57</v>
      </c>
      <c r="G1604">
        <v>1677.08</v>
      </c>
      <c r="H1604">
        <v>48.721200000000003</v>
      </c>
      <c r="I1604">
        <v>-104.50467659900001</v>
      </c>
      <c r="J1604">
        <v>30091</v>
      </c>
    </row>
    <row r="1605" spans="1:10" x14ac:dyDescent="0.25">
      <c r="A1605" t="str">
        <f t="shared" si="25"/>
        <v>MTStillwater</v>
      </c>
      <c r="B1605" t="s">
        <v>1434</v>
      </c>
      <c r="C1605" t="s">
        <v>2370</v>
      </c>
      <c r="D1605" t="s">
        <v>394</v>
      </c>
      <c r="E1605" t="s">
        <v>1457</v>
      </c>
      <c r="F1605" t="s">
        <v>57</v>
      </c>
      <c r="G1605">
        <v>1795.35</v>
      </c>
      <c r="H1605">
        <v>45.669400000000003</v>
      </c>
      <c r="I1605">
        <v>-109.39478688600001</v>
      </c>
      <c r="J1605">
        <v>30095</v>
      </c>
    </row>
    <row r="1606" spans="1:10" x14ac:dyDescent="0.25">
      <c r="A1606" t="str">
        <f t="shared" si="25"/>
        <v>MTSweet Grass</v>
      </c>
      <c r="B1606" t="s">
        <v>1434</v>
      </c>
      <c r="C1606" t="s">
        <v>2370</v>
      </c>
      <c r="D1606" t="s">
        <v>396</v>
      </c>
      <c r="E1606" t="s">
        <v>1458</v>
      </c>
      <c r="F1606" t="s">
        <v>57</v>
      </c>
      <c r="G1606">
        <v>1855.2049999999999</v>
      </c>
      <c r="H1606">
        <v>45.813699999999997</v>
      </c>
      <c r="I1606">
        <v>-109.94101252999999</v>
      </c>
      <c r="J1606">
        <v>30097</v>
      </c>
    </row>
    <row r="1607" spans="1:10" x14ac:dyDescent="0.25">
      <c r="A1607" t="str">
        <f t="shared" si="25"/>
        <v>MTToole</v>
      </c>
      <c r="B1607" t="s">
        <v>1434</v>
      </c>
      <c r="C1607" t="s">
        <v>2370</v>
      </c>
      <c r="D1607" t="s">
        <v>431</v>
      </c>
      <c r="E1607" t="s">
        <v>1459</v>
      </c>
      <c r="F1607" t="s">
        <v>57</v>
      </c>
      <c r="G1607">
        <v>1915.6469999999999</v>
      </c>
      <c r="H1607">
        <v>48.655299999999997</v>
      </c>
      <c r="I1607">
        <v>-111.695707313</v>
      </c>
      <c r="J1607">
        <v>30101</v>
      </c>
    </row>
    <row r="1608" spans="1:10" x14ac:dyDescent="0.25">
      <c r="A1608" t="str">
        <f t="shared" si="25"/>
        <v>MTTreasure</v>
      </c>
      <c r="B1608" t="s">
        <v>1434</v>
      </c>
      <c r="C1608" t="s">
        <v>2370</v>
      </c>
      <c r="D1608" t="s">
        <v>439</v>
      </c>
      <c r="E1608" t="s">
        <v>1460</v>
      </c>
      <c r="F1608" t="s">
        <v>57</v>
      </c>
      <c r="G1608">
        <v>977.39800000000002</v>
      </c>
      <c r="H1608">
        <v>46.211500000000001</v>
      </c>
      <c r="I1608">
        <v>-107.271695923</v>
      </c>
      <c r="J1608">
        <v>30103</v>
      </c>
    </row>
    <row r="1609" spans="1:10" x14ac:dyDescent="0.25">
      <c r="A1609" t="str">
        <f t="shared" si="25"/>
        <v>MTWheatland</v>
      </c>
      <c r="B1609" t="s">
        <v>1434</v>
      </c>
      <c r="C1609" t="s">
        <v>2370</v>
      </c>
      <c r="D1609" t="s">
        <v>398</v>
      </c>
      <c r="E1609" t="s">
        <v>1461</v>
      </c>
      <c r="F1609" t="s">
        <v>57</v>
      </c>
      <c r="G1609">
        <v>1423.1949999999999</v>
      </c>
      <c r="H1609">
        <v>46.466299999999997</v>
      </c>
      <c r="I1609">
        <v>-109.84440449</v>
      </c>
      <c r="J1609">
        <v>30107</v>
      </c>
    </row>
    <row r="1610" spans="1:10" x14ac:dyDescent="0.25">
      <c r="A1610" t="str">
        <f t="shared" si="25"/>
        <v>MTWibaux</v>
      </c>
      <c r="B1610" t="s">
        <v>1434</v>
      </c>
      <c r="C1610" t="s">
        <v>2370</v>
      </c>
      <c r="D1610" t="s">
        <v>400</v>
      </c>
      <c r="E1610" t="s">
        <v>1462</v>
      </c>
      <c r="F1610" t="s">
        <v>57</v>
      </c>
      <c r="G1610">
        <v>889.26499999999896</v>
      </c>
      <c r="H1610">
        <v>46.965400000000002</v>
      </c>
      <c r="I1610">
        <v>-104.248954391</v>
      </c>
      <c r="J1610">
        <v>30109</v>
      </c>
    </row>
    <row r="1611" spans="1:10" x14ac:dyDescent="0.25">
      <c r="A1611" t="str">
        <f t="shared" si="25"/>
        <v>MTYellowstone</v>
      </c>
      <c r="B1611" t="s">
        <v>1434</v>
      </c>
      <c r="C1611" t="s">
        <v>2370</v>
      </c>
      <c r="D1611" t="s">
        <v>443</v>
      </c>
      <c r="E1611" t="s">
        <v>1463</v>
      </c>
      <c r="F1611" t="s">
        <v>57</v>
      </c>
      <c r="G1611">
        <v>2633.2939999999999</v>
      </c>
      <c r="H1611">
        <v>45.937199999999997</v>
      </c>
      <c r="I1611">
        <v>-108.274274371</v>
      </c>
      <c r="J1611">
        <v>30111</v>
      </c>
    </row>
    <row r="1612" spans="1:10" x14ac:dyDescent="0.25">
      <c r="A1612" t="str">
        <f t="shared" si="25"/>
        <v>MTFallon</v>
      </c>
      <c r="B1612" t="s">
        <v>1434</v>
      </c>
      <c r="C1612" t="s">
        <v>2370</v>
      </c>
      <c r="D1612" t="s">
        <v>362</v>
      </c>
      <c r="E1612" t="s">
        <v>1464</v>
      </c>
      <c r="F1612" t="s">
        <v>57</v>
      </c>
      <c r="G1612">
        <v>1620.7719999999999</v>
      </c>
      <c r="H1612">
        <v>46.334000000000003</v>
      </c>
      <c r="I1612">
        <v>-104.417409487</v>
      </c>
      <c r="J1612">
        <v>30025</v>
      </c>
    </row>
    <row r="1613" spans="1:10" x14ac:dyDescent="0.25">
      <c r="A1613" t="str">
        <f t="shared" si="25"/>
        <v>MTGolden Valley</v>
      </c>
      <c r="B1613" t="s">
        <v>1434</v>
      </c>
      <c r="C1613" t="s">
        <v>2370</v>
      </c>
      <c r="D1613" t="s">
        <v>325</v>
      </c>
      <c r="E1613" t="s">
        <v>1465</v>
      </c>
      <c r="F1613" t="s">
        <v>57</v>
      </c>
      <c r="G1613">
        <v>1175.3420000000001</v>
      </c>
      <c r="H1613">
        <v>46.3812</v>
      </c>
      <c r="I1613">
        <v>-109.174946482</v>
      </c>
      <c r="J1613">
        <v>30037</v>
      </c>
    </row>
    <row r="1614" spans="1:10" x14ac:dyDescent="0.25">
      <c r="A1614" t="str">
        <f t="shared" si="25"/>
        <v>MTHill</v>
      </c>
      <c r="B1614" t="s">
        <v>1434</v>
      </c>
      <c r="C1614" t="s">
        <v>2370</v>
      </c>
      <c r="D1614" t="s">
        <v>329</v>
      </c>
      <c r="E1614" t="s">
        <v>1466</v>
      </c>
      <c r="F1614" t="s">
        <v>57</v>
      </c>
      <c r="G1614">
        <v>2898.9549999999999</v>
      </c>
      <c r="H1614">
        <v>48.628300000000003</v>
      </c>
      <c r="I1614">
        <v>-110.111271735</v>
      </c>
      <c r="J1614">
        <v>30041</v>
      </c>
    </row>
    <row r="1615" spans="1:10" x14ac:dyDescent="0.25">
      <c r="A1615" t="str">
        <f t="shared" si="25"/>
        <v>MTLiberty</v>
      </c>
      <c r="B1615" t="s">
        <v>1434</v>
      </c>
      <c r="C1615" t="s">
        <v>2370</v>
      </c>
      <c r="D1615" t="s">
        <v>374</v>
      </c>
      <c r="E1615" t="s">
        <v>661</v>
      </c>
      <c r="F1615" t="s">
        <v>57</v>
      </c>
      <c r="G1615">
        <v>1430.0450000000001</v>
      </c>
      <c r="H1615">
        <v>48.561700000000002</v>
      </c>
      <c r="I1615">
        <v>-111.024594812</v>
      </c>
      <c r="J1615">
        <v>30051</v>
      </c>
    </row>
    <row r="1616" spans="1:10" x14ac:dyDescent="0.25">
      <c r="A1616" t="str">
        <f t="shared" si="25"/>
        <v>MTMissoula</v>
      </c>
      <c r="B1616" t="s">
        <v>1434</v>
      </c>
      <c r="C1616" t="s">
        <v>2370</v>
      </c>
      <c r="D1616" t="s">
        <v>380</v>
      </c>
      <c r="E1616" t="s">
        <v>1467</v>
      </c>
      <c r="F1616" t="s">
        <v>57</v>
      </c>
      <c r="G1616">
        <v>2593.424</v>
      </c>
      <c r="H1616">
        <v>47.0364</v>
      </c>
      <c r="I1616">
        <v>-113.923759135</v>
      </c>
      <c r="J1616">
        <v>30063</v>
      </c>
    </row>
    <row r="1617" spans="1:10" x14ac:dyDescent="0.25">
      <c r="A1617" t="str">
        <f t="shared" si="25"/>
        <v>MTMusselshell</v>
      </c>
      <c r="B1617" t="s">
        <v>1434</v>
      </c>
      <c r="C1617" t="s">
        <v>2370</v>
      </c>
      <c r="D1617" t="s">
        <v>382</v>
      </c>
      <c r="E1617" t="s">
        <v>1468</v>
      </c>
      <c r="F1617" t="s">
        <v>57</v>
      </c>
      <c r="G1617">
        <v>1868.155</v>
      </c>
      <c r="H1617">
        <v>46.496499999999997</v>
      </c>
      <c r="I1617">
        <v>-108.397755937</v>
      </c>
      <c r="J1617">
        <v>30065</v>
      </c>
    </row>
    <row r="1618" spans="1:10" x14ac:dyDescent="0.25">
      <c r="A1618" t="str">
        <f t="shared" si="25"/>
        <v>MTPark</v>
      </c>
      <c r="B1618" t="s">
        <v>1434</v>
      </c>
      <c r="C1618" t="s">
        <v>2370</v>
      </c>
      <c r="D1618" t="s">
        <v>341</v>
      </c>
      <c r="E1618" t="s">
        <v>605</v>
      </c>
      <c r="F1618" t="s">
        <v>57</v>
      </c>
      <c r="G1618">
        <v>2803.0630000000001</v>
      </c>
      <c r="H1618">
        <v>45.488399999999999</v>
      </c>
      <c r="I1618">
        <v>-110.52635895</v>
      </c>
      <c r="J1618">
        <v>30067</v>
      </c>
    </row>
    <row r="1619" spans="1:10" x14ac:dyDescent="0.25">
      <c r="A1619" t="str">
        <f t="shared" si="25"/>
        <v>MTPowder River</v>
      </c>
      <c r="B1619" t="s">
        <v>1434</v>
      </c>
      <c r="C1619" t="s">
        <v>2370</v>
      </c>
      <c r="D1619" t="s">
        <v>343</v>
      </c>
      <c r="E1619" t="s">
        <v>1469</v>
      </c>
      <c r="F1619" t="s">
        <v>57</v>
      </c>
      <c r="G1619">
        <v>3297.2979999999998</v>
      </c>
      <c r="H1619">
        <v>45.395000000000003</v>
      </c>
      <c r="I1619">
        <v>-105.630149973</v>
      </c>
      <c r="J1619">
        <v>30075</v>
      </c>
    </row>
    <row r="1620" spans="1:10" x14ac:dyDescent="0.25">
      <c r="A1620" t="str">
        <f t="shared" si="25"/>
        <v>MTPrairie</v>
      </c>
      <c r="B1620" t="s">
        <v>1434</v>
      </c>
      <c r="C1620" t="s">
        <v>2370</v>
      </c>
      <c r="D1620" t="s">
        <v>347</v>
      </c>
      <c r="E1620" t="s">
        <v>490</v>
      </c>
      <c r="F1620" t="s">
        <v>57</v>
      </c>
      <c r="G1620">
        <v>1736.7370000000001</v>
      </c>
      <c r="H1620">
        <v>46.860500000000002</v>
      </c>
      <c r="I1620">
        <v>-105.37792881999999</v>
      </c>
      <c r="J1620">
        <v>30079</v>
      </c>
    </row>
    <row r="1621" spans="1:10" x14ac:dyDescent="0.25">
      <c r="A1621" t="str">
        <f t="shared" si="25"/>
        <v>MTRosebud</v>
      </c>
      <c r="B1621" t="s">
        <v>1434</v>
      </c>
      <c r="C1621" t="s">
        <v>2370</v>
      </c>
      <c r="D1621" t="s">
        <v>388</v>
      </c>
      <c r="E1621" t="s">
        <v>1470</v>
      </c>
      <c r="F1621" t="s">
        <v>57</v>
      </c>
      <c r="G1621">
        <v>5010.402</v>
      </c>
      <c r="H1621">
        <v>46.229799999999997</v>
      </c>
      <c r="I1621">
        <v>-106.730825712</v>
      </c>
      <c r="J1621">
        <v>30087</v>
      </c>
    </row>
    <row r="1622" spans="1:10" x14ac:dyDescent="0.25">
      <c r="A1622" t="str">
        <f t="shared" si="25"/>
        <v>NEDixon</v>
      </c>
      <c r="B1622" t="s">
        <v>1471</v>
      </c>
      <c r="C1622" t="s">
        <v>2371</v>
      </c>
      <c r="D1622" t="s">
        <v>374</v>
      </c>
      <c r="E1622" t="s">
        <v>1472</v>
      </c>
      <c r="F1622" t="s">
        <v>57</v>
      </c>
      <c r="G1622">
        <v>476.23200000000003</v>
      </c>
      <c r="H1622">
        <v>42.493200000000002</v>
      </c>
      <c r="I1622">
        <v>-96.867733738200002</v>
      </c>
      <c r="J1622">
        <v>31051</v>
      </c>
    </row>
    <row r="1623" spans="1:10" x14ac:dyDescent="0.25">
      <c r="A1623" t="str">
        <f t="shared" si="25"/>
        <v>NEDodge</v>
      </c>
      <c r="B1623" t="s">
        <v>1471</v>
      </c>
      <c r="C1623" t="s">
        <v>2371</v>
      </c>
      <c r="D1623" t="s">
        <v>335</v>
      </c>
      <c r="E1623" t="s">
        <v>761</v>
      </c>
      <c r="F1623" t="s">
        <v>57</v>
      </c>
      <c r="G1623">
        <v>528.70600000000002</v>
      </c>
      <c r="H1623">
        <v>41.5779</v>
      </c>
      <c r="I1623">
        <v>-96.6540000058</v>
      </c>
      <c r="J1623">
        <v>31053</v>
      </c>
    </row>
    <row r="1624" spans="1:10" x14ac:dyDescent="0.25">
      <c r="A1624" t="str">
        <f t="shared" si="25"/>
        <v>NEDouglas</v>
      </c>
      <c r="B1624" t="s">
        <v>1471</v>
      </c>
      <c r="C1624" t="s">
        <v>2371</v>
      </c>
      <c r="D1624" t="s">
        <v>376</v>
      </c>
      <c r="E1624" t="s">
        <v>594</v>
      </c>
      <c r="F1624" t="s">
        <v>57</v>
      </c>
      <c r="G1624">
        <v>328.45499999999902</v>
      </c>
      <c r="H1624">
        <v>41.295299999999997</v>
      </c>
      <c r="I1624">
        <v>-96.154309898400001</v>
      </c>
      <c r="J1624">
        <v>31055</v>
      </c>
    </row>
    <row r="1625" spans="1:10" x14ac:dyDescent="0.25">
      <c r="A1625" t="str">
        <f t="shared" si="25"/>
        <v>NEDundy</v>
      </c>
      <c r="B1625" t="s">
        <v>1471</v>
      </c>
      <c r="C1625" t="s">
        <v>2371</v>
      </c>
      <c r="D1625" t="s">
        <v>337</v>
      </c>
      <c r="E1625" t="s">
        <v>1473</v>
      </c>
      <c r="F1625" t="s">
        <v>57</v>
      </c>
      <c r="G1625">
        <v>919.678</v>
      </c>
      <c r="H1625">
        <v>40.176200000000001</v>
      </c>
      <c r="I1625">
        <v>-101.687972821</v>
      </c>
      <c r="J1625">
        <v>31057</v>
      </c>
    </row>
    <row r="1626" spans="1:10" x14ac:dyDescent="0.25">
      <c r="A1626" t="str">
        <f t="shared" si="25"/>
        <v>NEFillmore</v>
      </c>
      <c r="B1626" t="s">
        <v>1471</v>
      </c>
      <c r="C1626" t="s">
        <v>2371</v>
      </c>
      <c r="D1626" t="s">
        <v>378</v>
      </c>
      <c r="E1626" t="s">
        <v>1332</v>
      </c>
      <c r="F1626" t="s">
        <v>57</v>
      </c>
      <c r="G1626">
        <v>575.37099999999896</v>
      </c>
      <c r="H1626">
        <v>40.524700000000003</v>
      </c>
      <c r="I1626">
        <v>-97.596507657499998</v>
      </c>
      <c r="J1626">
        <v>31059</v>
      </c>
    </row>
    <row r="1627" spans="1:10" x14ac:dyDescent="0.25">
      <c r="A1627" t="str">
        <f t="shared" si="25"/>
        <v>NEFrontier</v>
      </c>
      <c r="B1627" t="s">
        <v>1471</v>
      </c>
      <c r="C1627" t="s">
        <v>2371</v>
      </c>
      <c r="D1627" t="s">
        <v>380</v>
      </c>
      <c r="E1627" t="s">
        <v>1474</v>
      </c>
      <c r="F1627" t="s">
        <v>57</v>
      </c>
      <c r="G1627">
        <v>974.59199999999896</v>
      </c>
      <c r="H1627">
        <v>40.530099999999997</v>
      </c>
      <c r="I1627">
        <v>-100.39410660199999</v>
      </c>
      <c r="J1627">
        <v>31063</v>
      </c>
    </row>
    <row r="1628" spans="1:10" x14ac:dyDescent="0.25">
      <c r="A1628" t="str">
        <f t="shared" si="25"/>
        <v>NEFurnas</v>
      </c>
      <c r="B1628" t="s">
        <v>1471</v>
      </c>
      <c r="C1628" t="s">
        <v>2371</v>
      </c>
      <c r="D1628" t="s">
        <v>382</v>
      </c>
      <c r="E1628" t="s">
        <v>1475</v>
      </c>
      <c r="F1628" t="s">
        <v>57</v>
      </c>
      <c r="G1628">
        <v>719.13199999999904</v>
      </c>
      <c r="H1628">
        <v>40.176400000000001</v>
      </c>
      <c r="I1628">
        <v>-99.912313425400001</v>
      </c>
      <c r="J1628">
        <v>31065</v>
      </c>
    </row>
    <row r="1629" spans="1:10" x14ac:dyDescent="0.25">
      <c r="A1629" t="str">
        <f t="shared" si="25"/>
        <v>NEAdams</v>
      </c>
      <c r="B1629" t="s">
        <v>1471</v>
      </c>
      <c r="C1629" t="s">
        <v>2371</v>
      </c>
      <c r="D1629" t="s">
        <v>349</v>
      </c>
      <c r="E1629" t="s">
        <v>581</v>
      </c>
      <c r="F1629" t="s">
        <v>57</v>
      </c>
      <c r="G1629">
        <v>563.27200000000005</v>
      </c>
      <c r="H1629">
        <v>40.524500000000003</v>
      </c>
      <c r="I1629">
        <v>-98.501211176699996</v>
      </c>
      <c r="J1629">
        <v>31001</v>
      </c>
    </row>
    <row r="1630" spans="1:10" x14ac:dyDescent="0.25">
      <c r="A1630" t="str">
        <f t="shared" si="25"/>
        <v>NEChase</v>
      </c>
      <c r="B1630" t="s">
        <v>1471</v>
      </c>
      <c r="C1630" t="s">
        <v>2371</v>
      </c>
      <c r="D1630" t="s">
        <v>321</v>
      </c>
      <c r="E1630" t="s">
        <v>1053</v>
      </c>
      <c r="F1630" t="s">
        <v>57</v>
      </c>
      <c r="G1630">
        <v>894.41899999999896</v>
      </c>
      <c r="H1630">
        <v>40.5242</v>
      </c>
      <c r="I1630">
        <v>-101.697983197</v>
      </c>
      <c r="J1630">
        <v>31029</v>
      </c>
    </row>
    <row r="1631" spans="1:10" x14ac:dyDescent="0.25">
      <c r="A1631" t="str">
        <f t="shared" si="25"/>
        <v>NECheyenne</v>
      </c>
      <c r="B1631" t="s">
        <v>1471</v>
      </c>
      <c r="C1631" t="s">
        <v>2371</v>
      </c>
      <c r="D1631" t="s">
        <v>366</v>
      </c>
      <c r="E1631" t="s">
        <v>613</v>
      </c>
      <c r="F1631" t="s">
        <v>57</v>
      </c>
      <c r="G1631">
        <v>1196.287</v>
      </c>
      <c r="H1631">
        <v>41.219799999999999</v>
      </c>
      <c r="I1631">
        <v>-102.994954523</v>
      </c>
      <c r="J1631">
        <v>31033</v>
      </c>
    </row>
    <row r="1632" spans="1:10" x14ac:dyDescent="0.25">
      <c r="A1632" t="str">
        <f t="shared" si="25"/>
        <v>NEDeuel</v>
      </c>
      <c r="B1632" t="s">
        <v>1471</v>
      </c>
      <c r="C1632" t="s">
        <v>2371</v>
      </c>
      <c r="D1632" t="s">
        <v>333</v>
      </c>
      <c r="E1632" t="s">
        <v>1476</v>
      </c>
      <c r="F1632" t="s">
        <v>57</v>
      </c>
      <c r="G1632">
        <v>439.851</v>
      </c>
      <c r="H1632">
        <v>41.111600000000003</v>
      </c>
      <c r="I1632">
        <v>-102.33378428</v>
      </c>
      <c r="J1632">
        <v>31049</v>
      </c>
    </row>
    <row r="1633" spans="1:10" x14ac:dyDescent="0.25">
      <c r="A1633" t="str">
        <f t="shared" si="25"/>
        <v>NEFranklin</v>
      </c>
      <c r="B1633" t="s">
        <v>1471</v>
      </c>
      <c r="C1633" t="s">
        <v>2371</v>
      </c>
      <c r="D1633" t="s">
        <v>339</v>
      </c>
      <c r="E1633" t="s">
        <v>379</v>
      </c>
      <c r="F1633" t="s">
        <v>57</v>
      </c>
      <c r="G1633">
        <v>575.81600000000003</v>
      </c>
      <c r="H1633">
        <v>40.176299999999998</v>
      </c>
      <c r="I1633">
        <v>-98.952813169099997</v>
      </c>
      <c r="J1633">
        <v>31061</v>
      </c>
    </row>
    <row r="1634" spans="1:10" x14ac:dyDescent="0.25">
      <c r="A1634" t="str">
        <f t="shared" si="25"/>
        <v>NEGrant</v>
      </c>
      <c r="B1634" t="s">
        <v>1471</v>
      </c>
      <c r="C1634" t="s">
        <v>2371</v>
      </c>
      <c r="D1634" t="s">
        <v>343</v>
      </c>
      <c r="E1634" t="s">
        <v>465</v>
      </c>
      <c r="F1634" t="s">
        <v>57</v>
      </c>
      <c r="G1634">
        <v>776.22400000000005</v>
      </c>
      <c r="H1634">
        <v>41.914999999999999</v>
      </c>
      <c r="I1634">
        <v>-101.740552839</v>
      </c>
      <c r="J1634">
        <v>31075</v>
      </c>
    </row>
    <row r="1635" spans="1:10" x14ac:dyDescent="0.25">
      <c r="A1635" t="str">
        <f t="shared" si="25"/>
        <v>NEHooker</v>
      </c>
      <c r="B1635" t="s">
        <v>1471</v>
      </c>
      <c r="C1635" t="s">
        <v>2371</v>
      </c>
      <c r="D1635" t="s">
        <v>392</v>
      </c>
      <c r="E1635" t="s">
        <v>1477</v>
      </c>
      <c r="F1635" t="s">
        <v>57</v>
      </c>
      <c r="G1635">
        <v>721.12099999999896</v>
      </c>
      <c r="H1635">
        <v>41.915999999999997</v>
      </c>
      <c r="I1635">
        <v>-101.135346226</v>
      </c>
      <c r="J1635">
        <v>31091</v>
      </c>
    </row>
    <row r="1636" spans="1:10" x14ac:dyDescent="0.25">
      <c r="A1636" t="str">
        <f t="shared" si="25"/>
        <v>NEKeith</v>
      </c>
      <c r="B1636" t="s">
        <v>1471</v>
      </c>
      <c r="C1636" t="s">
        <v>2371</v>
      </c>
      <c r="D1636" t="s">
        <v>431</v>
      </c>
      <c r="E1636" t="s">
        <v>1478</v>
      </c>
      <c r="F1636" t="s">
        <v>57</v>
      </c>
      <c r="G1636">
        <v>1061.5999999999999</v>
      </c>
      <c r="H1636">
        <v>41.198900000000002</v>
      </c>
      <c r="I1636">
        <v>-101.661323858</v>
      </c>
      <c r="J1636">
        <v>31101</v>
      </c>
    </row>
    <row r="1637" spans="1:10" x14ac:dyDescent="0.25">
      <c r="A1637" t="str">
        <f t="shared" si="25"/>
        <v>NELogan</v>
      </c>
      <c r="B1637" t="s">
        <v>1471</v>
      </c>
      <c r="C1637" t="s">
        <v>2371</v>
      </c>
      <c r="D1637" t="s">
        <v>402</v>
      </c>
      <c r="E1637" t="s">
        <v>509</v>
      </c>
      <c r="F1637" t="s">
        <v>57</v>
      </c>
      <c r="G1637">
        <v>570.65999999999894</v>
      </c>
      <c r="H1637">
        <v>41.566499999999998</v>
      </c>
      <c r="I1637">
        <v>-100.482835842</v>
      </c>
      <c r="J1637">
        <v>31113</v>
      </c>
    </row>
    <row r="1638" spans="1:10" x14ac:dyDescent="0.25">
      <c r="A1638" t="str">
        <f t="shared" si="25"/>
        <v>NENance</v>
      </c>
      <c r="B1638" t="s">
        <v>1471</v>
      </c>
      <c r="C1638" t="s">
        <v>2371</v>
      </c>
      <c r="D1638" t="s">
        <v>425</v>
      </c>
      <c r="E1638" t="s">
        <v>1479</v>
      </c>
      <c r="F1638" t="s">
        <v>57</v>
      </c>
      <c r="G1638">
        <v>441.63299999999902</v>
      </c>
      <c r="H1638">
        <v>41.397300000000001</v>
      </c>
      <c r="I1638">
        <v>-97.9921979115</v>
      </c>
      <c r="J1638">
        <v>31125</v>
      </c>
    </row>
    <row r="1639" spans="1:10" x14ac:dyDescent="0.25">
      <c r="A1639" t="str">
        <f t="shared" si="25"/>
        <v>NESaline</v>
      </c>
      <c r="B1639" t="s">
        <v>1471</v>
      </c>
      <c r="C1639" t="s">
        <v>2371</v>
      </c>
      <c r="D1639" t="s">
        <v>694</v>
      </c>
      <c r="E1639" t="s">
        <v>516</v>
      </c>
      <c r="F1639" t="s">
        <v>57</v>
      </c>
      <c r="G1639">
        <v>574.01800000000003</v>
      </c>
      <c r="H1639">
        <v>40.524099999999997</v>
      </c>
      <c r="I1639">
        <v>-97.140922600600007</v>
      </c>
      <c r="J1639">
        <v>31151</v>
      </c>
    </row>
    <row r="1640" spans="1:10" x14ac:dyDescent="0.25">
      <c r="A1640" t="str">
        <f t="shared" si="25"/>
        <v>NESherman</v>
      </c>
      <c r="B1640" t="s">
        <v>1471</v>
      </c>
      <c r="C1640" t="s">
        <v>2371</v>
      </c>
      <c r="D1640" t="s">
        <v>695</v>
      </c>
      <c r="E1640" t="s">
        <v>1095</v>
      </c>
      <c r="F1640" t="s">
        <v>57</v>
      </c>
      <c r="G1640">
        <v>565.82799999999895</v>
      </c>
      <c r="H1640">
        <v>41.220599999999997</v>
      </c>
      <c r="I1640">
        <v>-98.976214563300005</v>
      </c>
      <c r="J1640">
        <v>31163</v>
      </c>
    </row>
    <row r="1641" spans="1:10" x14ac:dyDescent="0.25">
      <c r="A1641" t="str">
        <f t="shared" si="25"/>
        <v>NEThomas</v>
      </c>
      <c r="B1641" t="s">
        <v>1471</v>
      </c>
      <c r="C1641" t="s">
        <v>2371</v>
      </c>
      <c r="D1641" t="s">
        <v>696</v>
      </c>
      <c r="E1641" t="s">
        <v>830</v>
      </c>
      <c r="F1641" t="s">
        <v>57</v>
      </c>
      <c r="G1641">
        <v>713.23599999999897</v>
      </c>
      <c r="H1641">
        <v>41.913600000000002</v>
      </c>
      <c r="I1641">
        <v>-100.555792008</v>
      </c>
      <c r="J1641">
        <v>31171</v>
      </c>
    </row>
    <row r="1642" spans="1:10" x14ac:dyDescent="0.25">
      <c r="A1642" t="str">
        <f t="shared" si="25"/>
        <v>NEAntelope</v>
      </c>
      <c r="B1642" t="s">
        <v>1471</v>
      </c>
      <c r="C1642" t="s">
        <v>2371</v>
      </c>
      <c r="D1642" t="s">
        <v>351</v>
      </c>
      <c r="E1642" t="s">
        <v>1480</v>
      </c>
      <c r="F1642" t="s">
        <v>57</v>
      </c>
      <c r="G1642">
        <v>857.21799999999905</v>
      </c>
      <c r="H1642">
        <v>42.176900000000003</v>
      </c>
      <c r="I1642">
        <v>-98.066686274999995</v>
      </c>
      <c r="J1642">
        <v>31003</v>
      </c>
    </row>
    <row r="1643" spans="1:10" x14ac:dyDescent="0.25">
      <c r="A1643" t="str">
        <f t="shared" si="25"/>
        <v>NEArthur</v>
      </c>
      <c r="B1643" t="s">
        <v>1471</v>
      </c>
      <c r="C1643" t="s">
        <v>2371</v>
      </c>
      <c r="D1643" t="s">
        <v>352</v>
      </c>
      <c r="E1643" t="s">
        <v>1481</v>
      </c>
      <c r="F1643" t="s">
        <v>57</v>
      </c>
      <c r="G1643">
        <v>715.35500000000002</v>
      </c>
      <c r="H1643">
        <v>41.568899999999999</v>
      </c>
      <c r="I1643">
        <v>-101.69592335599999</v>
      </c>
      <c r="J1643">
        <v>31005</v>
      </c>
    </row>
    <row r="1644" spans="1:10" x14ac:dyDescent="0.25">
      <c r="A1644" t="str">
        <f t="shared" si="25"/>
        <v>NEBanner</v>
      </c>
      <c r="B1644" t="s">
        <v>1471</v>
      </c>
      <c r="C1644" t="s">
        <v>2371</v>
      </c>
      <c r="D1644" t="s">
        <v>354</v>
      </c>
      <c r="E1644" t="s">
        <v>1482</v>
      </c>
      <c r="F1644" t="s">
        <v>57</v>
      </c>
      <c r="G1644">
        <v>746.11400000000003</v>
      </c>
      <c r="H1644">
        <v>41.546100000000003</v>
      </c>
      <c r="I1644">
        <v>-103.71057643100001</v>
      </c>
      <c r="J1644">
        <v>31007</v>
      </c>
    </row>
    <row r="1645" spans="1:10" x14ac:dyDescent="0.25">
      <c r="A1645" t="str">
        <f t="shared" si="25"/>
        <v>NEBlaine</v>
      </c>
      <c r="B1645" t="s">
        <v>1471</v>
      </c>
      <c r="C1645" t="s">
        <v>2371</v>
      </c>
      <c r="D1645" t="s">
        <v>356</v>
      </c>
      <c r="E1645" t="s">
        <v>869</v>
      </c>
      <c r="F1645" t="s">
        <v>57</v>
      </c>
      <c r="G1645">
        <v>710.87400000000002</v>
      </c>
      <c r="H1645">
        <v>41.912799999999997</v>
      </c>
      <c r="I1645">
        <v>-99.976803864399997</v>
      </c>
      <c r="J1645">
        <v>31009</v>
      </c>
    </row>
    <row r="1646" spans="1:10" x14ac:dyDescent="0.25">
      <c r="A1646" t="str">
        <f t="shared" si="25"/>
        <v>NEBoone</v>
      </c>
      <c r="B1646" t="s">
        <v>1471</v>
      </c>
      <c r="C1646" t="s">
        <v>2371</v>
      </c>
      <c r="D1646" t="s">
        <v>358</v>
      </c>
      <c r="E1646" t="s">
        <v>499</v>
      </c>
      <c r="F1646" t="s">
        <v>57</v>
      </c>
      <c r="G1646">
        <v>686.55399999999895</v>
      </c>
      <c r="H1646">
        <v>41.706800000000001</v>
      </c>
      <c r="I1646">
        <v>-98.067248864299998</v>
      </c>
      <c r="J1646">
        <v>31011</v>
      </c>
    </row>
    <row r="1647" spans="1:10" x14ac:dyDescent="0.25">
      <c r="A1647" t="str">
        <f t="shared" si="25"/>
        <v>NEBox Butte</v>
      </c>
      <c r="B1647" t="s">
        <v>1471</v>
      </c>
      <c r="C1647" t="s">
        <v>2371</v>
      </c>
      <c r="D1647" t="s">
        <v>415</v>
      </c>
      <c r="E1647" t="s">
        <v>1483</v>
      </c>
      <c r="F1647" t="s">
        <v>57</v>
      </c>
      <c r="G1647">
        <v>1075.2929999999999</v>
      </c>
      <c r="H1647">
        <v>42.219799999999999</v>
      </c>
      <c r="I1647">
        <v>-103.08565410999999</v>
      </c>
      <c r="J1647">
        <v>31013</v>
      </c>
    </row>
    <row r="1648" spans="1:10" x14ac:dyDescent="0.25">
      <c r="A1648" t="str">
        <f t="shared" si="25"/>
        <v>NEBoyd</v>
      </c>
      <c r="B1648" t="s">
        <v>1471</v>
      </c>
      <c r="C1648" t="s">
        <v>2371</v>
      </c>
      <c r="D1648" t="s">
        <v>417</v>
      </c>
      <c r="E1648" t="s">
        <v>1119</v>
      </c>
      <c r="F1648" t="s">
        <v>57</v>
      </c>
      <c r="G1648">
        <v>539.94000000000005</v>
      </c>
      <c r="H1648">
        <v>42.899700000000003</v>
      </c>
      <c r="I1648">
        <v>-98.766513504599999</v>
      </c>
      <c r="J1648">
        <v>31015</v>
      </c>
    </row>
    <row r="1649" spans="1:10" x14ac:dyDescent="0.25">
      <c r="A1649" t="str">
        <f t="shared" si="25"/>
        <v>NEBrown</v>
      </c>
      <c r="B1649" t="s">
        <v>1471</v>
      </c>
      <c r="C1649" t="s">
        <v>2371</v>
      </c>
      <c r="D1649" t="s">
        <v>418</v>
      </c>
      <c r="E1649" t="s">
        <v>909</v>
      </c>
      <c r="F1649" t="s">
        <v>57</v>
      </c>
      <c r="G1649">
        <v>1221.3330000000001</v>
      </c>
      <c r="H1649">
        <v>42.43</v>
      </c>
      <c r="I1649">
        <v>-99.929507170700006</v>
      </c>
      <c r="J1649">
        <v>31017</v>
      </c>
    </row>
    <row r="1650" spans="1:10" x14ac:dyDescent="0.25">
      <c r="A1650" t="str">
        <f t="shared" si="25"/>
        <v>NEBuffalo</v>
      </c>
      <c r="B1650" t="s">
        <v>1471</v>
      </c>
      <c r="C1650" t="s">
        <v>2371</v>
      </c>
      <c r="D1650" t="s">
        <v>419</v>
      </c>
      <c r="E1650" t="s">
        <v>1484</v>
      </c>
      <c r="F1650" t="s">
        <v>57</v>
      </c>
      <c r="G1650">
        <v>968.11199999999894</v>
      </c>
      <c r="H1650">
        <v>40.855200000000004</v>
      </c>
      <c r="I1650">
        <v>-99.074987867100006</v>
      </c>
      <c r="J1650">
        <v>31019</v>
      </c>
    </row>
    <row r="1651" spans="1:10" x14ac:dyDescent="0.25">
      <c r="A1651" t="str">
        <f t="shared" si="25"/>
        <v>NEBurt</v>
      </c>
      <c r="B1651" t="s">
        <v>1471</v>
      </c>
      <c r="C1651" t="s">
        <v>2371</v>
      </c>
      <c r="D1651" t="s">
        <v>421</v>
      </c>
      <c r="E1651" t="s">
        <v>1485</v>
      </c>
      <c r="F1651" t="s">
        <v>57</v>
      </c>
      <c r="G1651">
        <v>491.58100000000002</v>
      </c>
      <c r="H1651">
        <v>41.851500000000001</v>
      </c>
      <c r="I1651">
        <v>-96.328609676400006</v>
      </c>
      <c r="J1651">
        <v>31021</v>
      </c>
    </row>
    <row r="1652" spans="1:10" x14ac:dyDescent="0.25">
      <c r="A1652" t="str">
        <f t="shared" si="25"/>
        <v>NEButler</v>
      </c>
      <c r="B1652" t="s">
        <v>1471</v>
      </c>
      <c r="C1652" t="s">
        <v>2371</v>
      </c>
      <c r="D1652" t="s">
        <v>360</v>
      </c>
      <c r="E1652" t="s">
        <v>416</v>
      </c>
      <c r="F1652" t="s">
        <v>57</v>
      </c>
      <c r="G1652">
        <v>584.90700000000004</v>
      </c>
      <c r="H1652">
        <v>41.226100000000002</v>
      </c>
      <c r="I1652">
        <v>-97.131759434800003</v>
      </c>
      <c r="J1652">
        <v>31023</v>
      </c>
    </row>
    <row r="1653" spans="1:10" x14ac:dyDescent="0.25">
      <c r="A1653" t="str">
        <f t="shared" si="25"/>
        <v>NECass</v>
      </c>
      <c r="B1653" t="s">
        <v>1471</v>
      </c>
      <c r="C1653" t="s">
        <v>2371</v>
      </c>
      <c r="D1653" t="s">
        <v>362</v>
      </c>
      <c r="E1653" t="s">
        <v>899</v>
      </c>
      <c r="F1653" t="s">
        <v>57</v>
      </c>
      <c r="G1653">
        <v>557.44600000000003</v>
      </c>
      <c r="H1653">
        <v>40.909700000000001</v>
      </c>
      <c r="I1653">
        <v>-96.140881712899997</v>
      </c>
      <c r="J1653">
        <v>31025</v>
      </c>
    </row>
    <row r="1654" spans="1:10" x14ac:dyDescent="0.25">
      <c r="A1654" t="str">
        <f t="shared" si="25"/>
        <v>NECedar</v>
      </c>
      <c r="B1654" t="s">
        <v>1471</v>
      </c>
      <c r="C1654" t="s">
        <v>2371</v>
      </c>
      <c r="D1654" t="s">
        <v>364</v>
      </c>
      <c r="E1654" t="s">
        <v>1004</v>
      </c>
      <c r="F1654" t="s">
        <v>57</v>
      </c>
      <c r="G1654">
        <v>740.31200000000001</v>
      </c>
      <c r="H1654">
        <v>42.599299999999999</v>
      </c>
      <c r="I1654">
        <v>-97.252390877600007</v>
      </c>
      <c r="J1654">
        <v>31027</v>
      </c>
    </row>
    <row r="1655" spans="1:10" x14ac:dyDescent="0.25">
      <c r="A1655" t="str">
        <f t="shared" si="25"/>
        <v>NECherry</v>
      </c>
      <c r="B1655" t="s">
        <v>1471</v>
      </c>
      <c r="C1655" t="s">
        <v>2371</v>
      </c>
      <c r="D1655" t="s">
        <v>323</v>
      </c>
      <c r="E1655" t="s">
        <v>1486</v>
      </c>
      <c r="F1655" t="s">
        <v>57</v>
      </c>
      <c r="G1655">
        <v>5960.4219999999996</v>
      </c>
      <c r="H1655">
        <v>42.545000000000002</v>
      </c>
      <c r="I1655">
        <v>-101.118567949</v>
      </c>
      <c r="J1655">
        <v>31031</v>
      </c>
    </row>
    <row r="1656" spans="1:10" x14ac:dyDescent="0.25">
      <c r="A1656" t="str">
        <f t="shared" si="25"/>
        <v>NEClay</v>
      </c>
      <c r="B1656" t="s">
        <v>1471</v>
      </c>
      <c r="C1656" t="s">
        <v>2371</v>
      </c>
      <c r="D1656" t="s">
        <v>368</v>
      </c>
      <c r="E1656" t="s">
        <v>365</v>
      </c>
      <c r="F1656" t="s">
        <v>57</v>
      </c>
      <c r="G1656">
        <v>572.28899999999896</v>
      </c>
      <c r="H1656">
        <v>40.5244</v>
      </c>
      <c r="I1656">
        <v>-98.051288019400005</v>
      </c>
      <c r="J1656">
        <v>31035</v>
      </c>
    </row>
    <row r="1657" spans="1:10" x14ac:dyDescent="0.25">
      <c r="A1657" t="str">
        <f t="shared" si="25"/>
        <v>NEColfax</v>
      </c>
      <c r="B1657" t="s">
        <v>1471</v>
      </c>
      <c r="C1657" t="s">
        <v>2371</v>
      </c>
      <c r="D1657" t="s">
        <v>325</v>
      </c>
      <c r="E1657" t="s">
        <v>1487</v>
      </c>
      <c r="F1657" t="s">
        <v>57</v>
      </c>
      <c r="G1657">
        <v>411.66</v>
      </c>
      <c r="H1657">
        <v>41.573999999999998</v>
      </c>
      <c r="I1657">
        <v>-97.086467724299993</v>
      </c>
      <c r="J1657">
        <v>31037</v>
      </c>
    </row>
    <row r="1658" spans="1:10" x14ac:dyDescent="0.25">
      <c r="A1658" t="str">
        <f t="shared" si="25"/>
        <v>NECuming</v>
      </c>
      <c r="B1658" t="s">
        <v>1471</v>
      </c>
      <c r="C1658" t="s">
        <v>2371</v>
      </c>
      <c r="D1658" t="s">
        <v>327</v>
      </c>
      <c r="E1658" t="s">
        <v>1488</v>
      </c>
      <c r="F1658" t="s">
        <v>57</v>
      </c>
      <c r="G1658">
        <v>570.61900000000003</v>
      </c>
      <c r="H1658">
        <v>41.916400000000003</v>
      </c>
      <c r="I1658">
        <v>-96.787386951000002</v>
      </c>
      <c r="J1658">
        <v>31039</v>
      </c>
    </row>
    <row r="1659" spans="1:10" x14ac:dyDescent="0.25">
      <c r="A1659" t="str">
        <f t="shared" si="25"/>
        <v>NECuster</v>
      </c>
      <c r="B1659" t="s">
        <v>1471</v>
      </c>
      <c r="C1659" t="s">
        <v>2371</v>
      </c>
      <c r="D1659" t="s">
        <v>329</v>
      </c>
      <c r="E1659" t="s">
        <v>591</v>
      </c>
      <c r="F1659" t="s">
        <v>57</v>
      </c>
      <c r="G1659">
        <v>2575.5219999999999</v>
      </c>
      <c r="H1659">
        <v>41.394300000000001</v>
      </c>
      <c r="I1659">
        <v>-99.726141957099998</v>
      </c>
      <c r="J1659">
        <v>31041</v>
      </c>
    </row>
    <row r="1660" spans="1:10" x14ac:dyDescent="0.25">
      <c r="A1660" t="str">
        <f t="shared" si="25"/>
        <v>NEDakota</v>
      </c>
      <c r="B1660" t="s">
        <v>1471</v>
      </c>
      <c r="C1660" t="s">
        <v>2371</v>
      </c>
      <c r="D1660" t="s">
        <v>370</v>
      </c>
      <c r="E1660" t="s">
        <v>1330</v>
      </c>
      <c r="F1660" t="s">
        <v>57</v>
      </c>
      <c r="G1660">
        <v>264.255</v>
      </c>
      <c r="H1660">
        <v>42.391100000000002</v>
      </c>
      <c r="I1660">
        <v>-96.564592483200002</v>
      </c>
      <c r="J1660">
        <v>31043</v>
      </c>
    </row>
    <row r="1661" spans="1:10" x14ac:dyDescent="0.25">
      <c r="A1661" t="str">
        <f t="shared" si="25"/>
        <v>NEDawes</v>
      </c>
      <c r="B1661" t="s">
        <v>1471</v>
      </c>
      <c r="C1661" t="s">
        <v>2371</v>
      </c>
      <c r="D1661" t="s">
        <v>331</v>
      </c>
      <c r="E1661" t="s">
        <v>1489</v>
      </c>
      <c r="F1661" t="s">
        <v>57</v>
      </c>
      <c r="G1661">
        <v>1396.4639999999999</v>
      </c>
      <c r="H1661">
        <v>42.719700000000003</v>
      </c>
      <c r="I1661">
        <v>-103.135436845</v>
      </c>
      <c r="J1661">
        <v>31045</v>
      </c>
    </row>
    <row r="1662" spans="1:10" x14ac:dyDescent="0.25">
      <c r="A1662" t="str">
        <f t="shared" si="25"/>
        <v>NEDawson</v>
      </c>
      <c r="B1662" t="s">
        <v>1471</v>
      </c>
      <c r="C1662" t="s">
        <v>2371</v>
      </c>
      <c r="D1662" t="s">
        <v>372</v>
      </c>
      <c r="E1662" t="s">
        <v>759</v>
      </c>
      <c r="F1662" t="s">
        <v>57</v>
      </c>
      <c r="G1662">
        <v>1013.096</v>
      </c>
      <c r="H1662">
        <v>40.869900000000001</v>
      </c>
      <c r="I1662">
        <v>-99.819563840699999</v>
      </c>
      <c r="J1662">
        <v>31047</v>
      </c>
    </row>
    <row r="1663" spans="1:10" x14ac:dyDescent="0.25">
      <c r="A1663" t="str">
        <f t="shared" si="25"/>
        <v>NEKeya Paha</v>
      </c>
      <c r="B1663" t="s">
        <v>1471</v>
      </c>
      <c r="C1663" t="s">
        <v>2371</v>
      </c>
      <c r="D1663" t="s">
        <v>439</v>
      </c>
      <c r="E1663" t="s">
        <v>1490</v>
      </c>
      <c r="F1663" t="s">
        <v>57</v>
      </c>
      <c r="G1663">
        <v>773.072</v>
      </c>
      <c r="H1663">
        <v>42.878900000000002</v>
      </c>
      <c r="I1663">
        <v>-99.712366369199998</v>
      </c>
      <c r="J1663">
        <v>31103</v>
      </c>
    </row>
    <row r="1664" spans="1:10" x14ac:dyDescent="0.25">
      <c r="A1664" t="str">
        <f t="shared" si="25"/>
        <v>NEKimball</v>
      </c>
      <c r="B1664" t="s">
        <v>1471</v>
      </c>
      <c r="C1664" t="s">
        <v>2371</v>
      </c>
      <c r="D1664" t="s">
        <v>441</v>
      </c>
      <c r="E1664" t="s">
        <v>1491</v>
      </c>
      <c r="F1664" t="s">
        <v>57</v>
      </c>
      <c r="G1664">
        <v>951.846</v>
      </c>
      <c r="H1664">
        <v>41.197800000000001</v>
      </c>
      <c r="I1664">
        <v>-103.71492122799999</v>
      </c>
      <c r="J1664">
        <v>31105</v>
      </c>
    </row>
    <row r="1665" spans="1:10" x14ac:dyDescent="0.25">
      <c r="A1665" t="str">
        <f t="shared" si="25"/>
        <v>NEKnox</v>
      </c>
      <c r="B1665" t="s">
        <v>1471</v>
      </c>
      <c r="C1665" t="s">
        <v>2371</v>
      </c>
      <c r="D1665" t="s">
        <v>398</v>
      </c>
      <c r="E1665" t="s">
        <v>929</v>
      </c>
      <c r="F1665" t="s">
        <v>57</v>
      </c>
      <c r="G1665">
        <v>1108.3499999999999</v>
      </c>
      <c r="H1665">
        <v>42.636800000000001</v>
      </c>
      <c r="I1665">
        <v>-97.891901755299997</v>
      </c>
      <c r="J1665">
        <v>31107</v>
      </c>
    </row>
    <row r="1666" spans="1:10" x14ac:dyDescent="0.25">
      <c r="A1666" t="str">
        <f t="shared" si="25"/>
        <v>NELancaster</v>
      </c>
      <c r="B1666" t="s">
        <v>1471</v>
      </c>
      <c r="C1666" t="s">
        <v>2371</v>
      </c>
      <c r="D1666" t="s">
        <v>400</v>
      </c>
      <c r="E1666" t="s">
        <v>1492</v>
      </c>
      <c r="F1666" t="s">
        <v>57</v>
      </c>
      <c r="G1666">
        <v>837.548</v>
      </c>
      <c r="H1666">
        <v>40.784199999999998</v>
      </c>
      <c r="I1666">
        <v>-96.687753496699997</v>
      </c>
      <c r="J1666">
        <v>31109</v>
      </c>
    </row>
    <row r="1667" spans="1:10" x14ac:dyDescent="0.25">
      <c r="A1667" t="str">
        <f t="shared" ref="A1667:A1730" si="26">C1667&amp;E1667</f>
        <v>NELincoln</v>
      </c>
      <c r="B1667" t="s">
        <v>1471</v>
      </c>
      <c r="C1667" t="s">
        <v>2371</v>
      </c>
      <c r="D1667" t="s">
        <v>443</v>
      </c>
      <c r="E1667" t="s">
        <v>245</v>
      </c>
      <c r="F1667" t="s">
        <v>57</v>
      </c>
      <c r="G1667">
        <v>2564.0680000000002</v>
      </c>
      <c r="H1667">
        <v>41.047699999999999</v>
      </c>
      <c r="I1667">
        <v>-100.745299936</v>
      </c>
      <c r="J1667">
        <v>31111</v>
      </c>
    </row>
    <row r="1668" spans="1:10" x14ac:dyDescent="0.25">
      <c r="A1668" t="str">
        <f t="shared" si="26"/>
        <v>NELoup</v>
      </c>
      <c r="B1668" t="s">
        <v>1471</v>
      </c>
      <c r="C1668" t="s">
        <v>2371</v>
      </c>
      <c r="D1668" t="s">
        <v>404</v>
      </c>
      <c r="E1668" t="s">
        <v>1493</v>
      </c>
      <c r="F1668" t="s">
        <v>57</v>
      </c>
      <c r="G1668">
        <v>568.28999999999905</v>
      </c>
      <c r="H1668">
        <v>41.913899999999998</v>
      </c>
      <c r="I1668">
        <v>-99.454402337299996</v>
      </c>
      <c r="J1668">
        <v>31115</v>
      </c>
    </row>
    <row r="1669" spans="1:10" x14ac:dyDescent="0.25">
      <c r="A1669" t="str">
        <f t="shared" si="26"/>
        <v>NEMcPherson</v>
      </c>
      <c r="B1669" t="s">
        <v>1471</v>
      </c>
      <c r="C1669" t="s">
        <v>2371</v>
      </c>
      <c r="D1669" t="s">
        <v>406</v>
      </c>
      <c r="E1669" t="s">
        <v>1058</v>
      </c>
      <c r="F1669" t="s">
        <v>57</v>
      </c>
      <c r="G1669">
        <v>858.976</v>
      </c>
      <c r="H1669">
        <v>41.568100000000001</v>
      </c>
      <c r="I1669">
        <v>-101.060499276</v>
      </c>
      <c r="J1669">
        <v>31117</v>
      </c>
    </row>
    <row r="1670" spans="1:10" x14ac:dyDescent="0.25">
      <c r="A1670" t="str">
        <f t="shared" si="26"/>
        <v>NEMadison</v>
      </c>
      <c r="B1670" t="s">
        <v>1471</v>
      </c>
      <c r="C1670" t="s">
        <v>2371</v>
      </c>
      <c r="D1670" t="s">
        <v>408</v>
      </c>
      <c r="E1670" t="s">
        <v>391</v>
      </c>
      <c r="F1670" t="s">
        <v>57</v>
      </c>
      <c r="G1670">
        <v>572.74300000000005</v>
      </c>
      <c r="H1670">
        <v>41.916699999999999</v>
      </c>
      <c r="I1670">
        <v>-97.600767434299996</v>
      </c>
      <c r="J1670">
        <v>31119</v>
      </c>
    </row>
    <row r="1671" spans="1:10" x14ac:dyDescent="0.25">
      <c r="A1671" t="str">
        <f t="shared" si="26"/>
        <v>NEMerrick</v>
      </c>
      <c r="B1671" t="s">
        <v>1471</v>
      </c>
      <c r="C1671" t="s">
        <v>2371</v>
      </c>
      <c r="D1671" t="s">
        <v>410</v>
      </c>
      <c r="E1671" t="s">
        <v>1494</v>
      </c>
      <c r="F1671" t="s">
        <v>57</v>
      </c>
      <c r="G1671">
        <v>484.88099999999901</v>
      </c>
      <c r="H1671">
        <v>41.169800000000002</v>
      </c>
      <c r="I1671">
        <v>-98.037674289700007</v>
      </c>
      <c r="J1671">
        <v>31121</v>
      </c>
    </row>
    <row r="1672" spans="1:10" x14ac:dyDescent="0.25">
      <c r="A1672" t="str">
        <f t="shared" si="26"/>
        <v>NEMorrill</v>
      </c>
      <c r="B1672" t="s">
        <v>1471</v>
      </c>
      <c r="C1672" t="s">
        <v>2371</v>
      </c>
      <c r="D1672" t="s">
        <v>423</v>
      </c>
      <c r="E1672" t="s">
        <v>1495</v>
      </c>
      <c r="F1672" t="s">
        <v>57</v>
      </c>
      <c r="G1672">
        <v>1423.838</v>
      </c>
      <c r="H1672">
        <v>41.716000000000001</v>
      </c>
      <c r="I1672">
        <v>-103.01061925899999</v>
      </c>
      <c r="J1672">
        <v>31123</v>
      </c>
    </row>
    <row r="1673" spans="1:10" x14ac:dyDescent="0.25">
      <c r="A1673" t="str">
        <f t="shared" si="26"/>
        <v>NENemaha</v>
      </c>
      <c r="B1673" t="s">
        <v>1471</v>
      </c>
      <c r="C1673" t="s">
        <v>2371</v>
      </c>
      <c r="D1673" t="s">
        <v>427</v>
      </c>
      <c r="E1673" t="s">
        <v>1085</v>
      </c>
      <c r="F1673" t="s">
        <v>57</v>
      </c>
      <c r="G1673">
        <v>407.38200000000001</v>
      </c>
      <c r="H1673">
        <v>40.387599999999999</v>
      </c>
      <c r="I1673">
        <v>-95.849829892399995</v>
      </c>
      <c r="J1673">
        <v>31127</v>
      </c>
    </row>
    <row r="1674" spans="1:10" x14ac:dyDescent="0.25">
      <c r="A1674" t="str">
        <f t="shared" si="26"/>
        <v>NENuckolls</v>
      </c>
      <c r="B1674" t="s">
        <v>1471</v>
      </c>
      <c r="C1674" t="s">
        <v>2371</v>
      </c>
      <c r="D1674" t="s">
        <v>412</v>
      </c>
      <c r="E1674" t="s">
        <v>1496</v>
      </c>
      <c r="F1674" t="s">
        <v>57</v>
      </c>
      <c r="G1674">
        <v>575.15499999999895</v>
      </c>
      <c r="H1674">
        <v>40.176400000000001</v>
      </c>
      <c r="I1674">
        <v>-98.047168472999999</v>
      </c>
      <c r="J1674">
        <v>31129</v>
      </c>
    </row>
    <row r="1675" spans="1:10" x14ac:dyDescent="0.25">
      <c r="A1675" t="str">
        <f t="shared" si="26"/>
        <v>NEOtoe</v>
      </c>
      <c r="B1675" t="s">
        <v>1471</v>
      </c>
      <c r="C1675" t="s">
        <v>2371</v>
      </c>
      <c r="D1675" t="s">
        <v>413</v>
      </c>
      <c r="E1675" t="s">
        <v>1497</v>
      </c>
      <c r="F1675" t="s">
        <v>57</v>
      </c>
      <c r="G1675">
        <v>615.63099999999895</v>
      </c>
      <c r="H1675">
        <v>40.648499999999999</v>
      </c>
      <c r="I1675">
        <v>-96.134764038900002</v>
      </c>
      <c r="J1675">
        <v>31131</v>
      </c>
    </row>
    <row r="1676" spans="1:10" x14ac:dyDescent="0.25">
      <c r="A1676" t="str">
        <f t="shared" si="26"/>
        <v>NEPawnee</v>
      </c>
      <c r="B1676" t="s">
        <v>1471</v>
      </c>
      <c r="C1676" t="s">
        <v>2371</v>
      </c>
      <c r="D1676" t="s">
        <v>429</v>
      </c>
      <c r="E1676" t="s">
        <v>1091</v>
      </c>
      <c r="F1676" t="s">
        <v>57</v>
      </c>
      <c r="G1676">
        <v>431.07499999999902</v>
      </c>
      <c r="H1676">
        <v>40.131500000000003</v>
      </c>
      <c r="I1676">
        <v>-96.237064764500005</v>
      </c>
      <c r="J1676">
        <v>31133</v>
      </c>
    </row>
    <row r="1677" spans="1:10" x14ac:dyDescent="0.25">
      <c r="A1677" t="str">
        <f t="shared" si="26"/>
        <v>NEGage</v>
      </c>
      <c r="B1677" t="s">
        <v>1471</v>
      </c>
      <c r="C1677" t="s">
        <v>2371</v>
      </c>
      <c r="D1677" t="s">
        <v>341</v>
      </c>
      <c r="E1677" t="s">
        <v>1498</v>
      </c>
      <c r="F1677" t="s">
        <v>57</v>
      </c>
      <c r="G1677">
        <v>851.49099999999896</v>
      </c>
      <c r="H1677">
        <v>40.261899999999997</v>
      </c>
      <c r="I1677">
        <v>-96.689443405299997</v>
      </c>
      <c r="J1677">
        <v>31067</v>
      </c>
    </row>
    <row r="1678" spans="1:10" x14ac:dyDescent="0.25">
      <c r="A1678" t="str">
        <f t="shared" si="26"/>
        <v>NEGarden</v>
      </c>
      <c r="B1678" t="s">
        <v>1471</v>
      </c>
      <c r="C1678" t="s">
        <v>2371</v>
      </c>
      <c r="D1678" t="s">
        <v>433</v>
      </c>
      <c r="E1678" t="s">
        <v>1499</v>
      </c>
      <c r="F1678" t="s">
        <v>57</v>
      </c>
      <c r="G1678">
        <v>1704.2829999999999</v>
      </c>
      <c r="H1678">
        <v>41.619399999999999</v>
      </c>
      <c r="I1678">
        <v>-102.335500416</v>
      </c>
      <c r="J1678">
        <v>31069</v>
      </c>
    </row>
    <row r="1679" spans="1:10" x14ac:dyDescent="0.25">
      <c r="A1679" t="str">
        <f t="shared" si="26"/>
        <v>NEGarfield</v>
      </c>
      <c r="B1679" t="s">
        <v>1471</v>
      </c>
      <c r="C1679" t="s">
        <v>2371</v>
      </c>
      <c r="D1679" t="s">
        <v>384</v>
      </c>
      <c r="E1679" t="s">
        <v>620</v>
      </c>
      <c r="F1679" t="s">
        <v>57</v>
      </c>
      <c r="G1679">
        <v>569.78999999999905</v>
      </c>
      <c r="H1679">
        <v>41.914400000000001</v>
      </c>
      <c r="I1679">
        <v>-98.991397117399998</v>
      </c>
      <c r="J1679">
        <v>31071</v>
      </c>
    </row>
    <row r="1680" spans="1:10" x14ac:dyDescent="0.25">
      <c r="A1680" t="str">
        <f t="shared" si="26"/>
        <v>NEGosper</v>
      </c>
      <c r="B1680" t="s">
        <v>1471</v>
      </c>
      <c r="C1680" t="s">
        <v>2371</v>
      </c>
      <c r="D1680" t="s">
        <v>385</v>
      </c>
      <c r="E1680" t="s">
        <v>1500</v>
      </c>
      <c r="F1680" t="s">
        <v>57</v>
      </c>
      <c r="G1680">
        <v>458.15499999999901</v>
      </c>
      <c r="H1680">
        <v>40.514800000000001</v>
      </c>
      <c r="I1680">
        <v>-99.830696207900004</v>
      </c>
      <c r="J1680">
        <v>31073</v>
      </c>
    </row>
    <row r="1681" spans="1:10" x14ac:dyDescent="0.25">
      <c r="A1681" t="str">
        <f t="shared" si="26"/>
        <v>NEGreeley</v>
      </c>
      <c r="B1681" t="s">
        <v>1471</v>
      </c>
      <c r="C1681" t="s">
        <v>2371</v>
      </c>
      <c r="D1681" t="s">
        <v>345</v>
      </c>
      <c r="E1681" t="s">
        <v>1047</v>
      </c>
      <c r="F1681" t="s">
        <v>57</v>
      </c>
      <c r="G1681">
        <v>569.81100000000004</v>
      </c>
      <c r="H1681">
        <v>41.567500000000003</v>
      </c>
      <c r="I1681">
        <v>-98.521211763500006</v>
      </c>
      <c r="J1681">
        <v>31077</v>
      </c>
    </row>
    <row r="1682" spans="1:10" x14ac:dyDescent="0.25">
      <c r="A1682" t="str">
        <f t="shared" si="26"/>
        <v>NEHall</v>
      </c>
      <c r="B1682" t="s">
        <v>1471</v>
      </c>
      <c r="C1682" t="s">
        <v>2371</v>
      </c>
      <c r="D1682" t="s">
        <v>347</v>
      </c>
      <c r="E1682" t="s">
        <v>772</v>
      </c>
      <c r="F1682" t="s">
        <v>57</v>
      </c>
      <c r="G1682">
        <v>546.28899999999896</v>
      </c>
      <c r="H1682">
        <v>40.872599999999998</v>
      </c>
      <c r="I1682">
        <v>-98.502183743900005</v>
      </c>
      <c r="J1682">
        <v>31079</v>
      </c>
    </row>
    <row r="1683" spans="1:10" x14ac:dyDescent="0.25">
      <c r="A1683" t="str">
        <f t="shared" si="26"/>
        <v>NEHamilton</v>
      </c>
      <c r="B1683" t="s">
        <v>1471</v>
      </c>
      <c r="C1683" t="s">
        <v>2371</v>
      </c>
      <c r="D1683" t="s">
        <v>435</v>
      </c>
      <c r="E1683" t="s">
        <v>658</v>
      </c>
      <c r="F1683" t="s">
        <v>57</v>
      </c>
      <c r="G1683">
        <v>542.87800000000004</v>
      </c>
      <c r="H1683">
        <v>40.873600000000003</v>
      </c>
      <c r="I1683">
        <v>-98.0232271494</v>
      </c>
      <c r="J1683">
        <v>31081</v>
      </c>
    </row>
    <row r="1684" spans="1:10" x14ac:dyDescent="0.25">
      <c r="A1684" t="str">
        <f t="shared" si="26"/>
        <v>NEHarlan</v>
      </c>
      <c r="B1684" t="s">
        <v>1471</v>
      </c>
      <c r="C1684" t="s">
        <v>2371</v>
      </c>
      <c r="D1684" t="s">
        <v>436</v>
      </c>
      <c r="E1684" t="s">
        <v>1132</v>
      </c>
      <c r="F1684" t="s">
        <v>57</v>
      </c>
      <c r="G1684">
        <v>553.46600000000001</v>
      </c>
      <c r="H1684">
        <v>40.176499999999997</v>
      </c>
      <c r="I1684">
        <v>-99.404651373899995</v>
      </c>
      <c r="J1684">
        <v>31083</v>
      </c>
    </row>
    <row r="1685" spans="1:10" x14ac:dyDescent="0.25">
      <c r="A1685" t="str">
        <f t="shared" si="26"/>
        <v>NEHayes</v>
      </c>
      <c r="B1685" t="s">
        <v>1471</v>
      </c>
      <c r="C1685" t="s">
        <v>2371</v>
      </c>
      <c r="D1685" t="s">
        <v>386</v>
      </c>
      <c r="E1685" t="s">
        <v>1501</v>
      </c>
      <c r="F1685" t="s">
        <v>57</v>
      </c>
      <c r="G1685">
        <v>713.06200000000001</v>
      </c>
      <c r="H1685">
        <v>40.524799999999999</v>
      </c>
      <c r="I1685">
        <v>-101.06182816</v>
      </c>
      <c r="J1685">
        <v>31085</v>
      </c>
    </row>
    <row r="1686" spans="1:10" x14ac:dyDescent="0.25">
      <c r="A1686" t="str">
        <f t="shared" si="26"/>
        <v>NEHitchcock</v>
      </c>
      <c r="B1686" t="s">
        <v>1471</v>
      </c>
      <c r="C1686" t="s">
        <v>2371</v>
      </c>
      <c r="D1686" t="s">
        <v>388</v>
      </c>
      <c r="E1686" t="s">
        <v>1502</v>
      </c>
      <c r="F1686" t="s">
        <v>57</v>
      </c>
      <c r="G1686">
        <v>709.94299999999896</v>
      </c>
      <c r="H1686">
        <v>40.176299999999998</v>
      </c>
      <c r="I1686">
        <v>-101.04227434800001</v>
      </c>
      <c r="J1686">
        <v>31087</v>
      </c>
    </row>
    <row r="1687" spans="1:10" x14ac:dyDescent="0.25">
      <c r="A1687" t="str">
        <f t="shared" si="26"/>
        <v>NEHolt</v>
      </c>
      <c r="B1687" t="s">
        <v>1471</v>
      </c>
      <c r="C1687" t="s">
        <v>2371</v>
      </c>
      <c r="D1687" t="s">
        <v>390</v>
      </c>
      <c r="E1687" t="s">
        <v>1404</v>
      </c>
      <c r="F1687" t="s">
        <v>57</v>
      </c>
      <c r="G1687">
        <v>2412.3989999999999</v>
      </c>
      <c r="H1687">
        <v>42.4557</v>
      </c>
      <c r="I1687">
        <v>-98.783829785799995</v>
      </c>
      <c r="J1687">
        <v>31089</v>
      </c>
    </row>
    <row r="1688" spans="1:10" x14ac:dyDescent="0.25">
      <c r="A1688" t="str">
        <f t="shared" si="26"/>
        <v>NEHoward</v>
      </c>
      <c r="B1688" t="s">
        <v>1471</v>
      </c>
      <c r="C1688" t="s">
        <v>2371</v>
      </c>
      <c r="D1688" t="s">
        <v>438</v>
      </c>
      <c r="E1688" t="s">
        <v>480</v>
      </c>
      <c r="F1688" t="s">
        <v>57</v>
      </c>
      <c r="G1688">
        <v>569.33699999999897</v>
      </c>
      <c r="H1688">
        <v>41.22</v>
      </c>
      <c r="I1688">
        <v>-98.5171051361</v>
      </c>
      <c r="J1688">
        <v>31093</v>
      </c>
    </row>
    <row r="1689" spans="1:10" x14ac:dyDescent="0.25">
      <c r="A1689" t="str">
        <f t="shared" si="26"/>
        <v>NEJefferson</v>
      </c>
      <c r="B1689" t="s">
        <v>1471</v>
      </c>
      <c r="C1689" t="s">
        <v>2371</v>
      </c>
      <c r="D1689" t="s">
        <v>394</v>
      </c>
      <c r="E1689" t="s">
        <v>210</v>
      </c>
      <c r="F1689" t="s">
        <v>57</v>
      </c>
      <c r="G1689">
        <v>570.18499999999904</v>
      </c>
      <c r="H1689">
        <v>40.175699999999999</v>
      </c>
      <c r="I1689">
        <v>-97.142717186699997</v>
      </c>
      <c r="J1689">
        <v>31095</v>
      </c>
    </row>
    <row r="1690" spans="1:10" x14ac:dyDescent="0.25">
      <c r="A1690" t="str">
        <f t="shared" si="26"/>
        <v>NEJohnson</v>
      </c>
      <c r="B1690" t="s">
        <v>1471</v>
      </c>
      <c r="C1690" t="s">
        <v>2371</v>
      </c>
      <c r="D1690" t="s">
        <v>396</v>
      </c>
      <c r="E1690" t="s">
        <v>468</v>
      </c>
      <c r="F1690" t="s">
        <v>57</v>
      </c>
      <c r="G1690">
        <v>376.05099999999902</v>
      </c>
      <c r="H1690">
        <v>40.392600000000002</v>
      </c>
      <c r="I1690">
        <v>-96.2650869876</v>
      </c>
      <c r="J1690">
        <v>31097</v>
      </c>
    </row>
    <row r="1691" spans="1:10" x14ac:dyDescent="0.25">
      <c r="A1691" t="str">
        <f t="shared" si="26"/>
        <v>NEKearney</v>
      </c>
      <c r="B1691" t="s">
        <v>1471</v>
      </c>
      <c r="C1691" t="s">
        <v>2371</v>
      </c>
      <c r="D1691" t="s">
        <v>397</v>
      </c>
      <c r="E1691" t="s">
        <v>1503</v>
      </c>
      <c r="F1691" t="s">
        <v>57</v>
      </c>
      <c r="G1691">
        <v>516.24400000000003</v>
      </c>
      <c r="H1691">
        <v>40.506700000000002</v>
      </c>
      <c r="I1691">
        <v>-98.948014106100004</v>
      </c>
      <c r="J1691">
        <v>31099</v>
      </c>
    </row>
    <row r="1692" spans="1:10" x14ac:dyDescent="0.25">
      <c r="A1692" t="str">
        <f t="shared" si="26"/>
        <v>NESioux</v>
      </c>
      <c r="B1692" t="s">
        <v>1471</v>
      </c>
      <c r="C1692" t="s">
        <v>2371</v>
      </c>
      <c r="D1692" t="s">
        <v>783</v>
      </c>
      <c r="E1692" t="s">
        <v>1032</v>
      </c>
      <c r="F1692" t="s">
        <v>57</v>
      </c>
      <c r="G1692">
        <v>2066.7399999999998</v>
      </c>
      <c r="H1692">
        <v>42.487699999999997</v>
      </c>
      <c r="I1692">
        <v>-103.758880805</v>
      </c>
      <c r="J1692">
        <v>31165</v>
      </c>
    </row>
    <row r="1693" spans="1:10" x14ac:dyDescent="0.25">
      <c r="A1693" t="str">
        <f t="shared" si="26"/>
        <v>NEStanton</v>
      </c>
      <c r="B1693" t="s">
        <v>1471</v>
      </c>
      <c r="C1693" t="s">
        <v>2371</v>
      </c>
      <c r="D1693" t="s">
        <v>785</v>
      </c>
      <c r="E1693" t="s">
        <v>1064</v>
      </c>
      <c r="F1693" t="s">
        <v>57</v>
      </c>
      <c r="G1693">
        <v>427.94900000000001</v>
      </c>
      <c r="H1693">
        <v>41.916899999999998</v>
      </c>
      <c r="I1693">
        <v>-97.193914577599998</v>
      </c>
      <c r="J1693">
        <v>31167</v>
      </c>
    </row>
    <row r="1694" spans="1:10" x14ac:dyDescent="0.25">
      <c r="A1694" t="str">
        <f t="shared" si="26"/>
        <v>NEThayer</v>
      </c>
      <c r="B1694" t="s">
        <v>1471</v>
      </c>
      <c r="C1694" t="s">
        <v>2371</v>
      </c>
      <c r="D1694" t="s">
        <v>786</v>
      </c>
      <c r="E1694" t="s">
        <v>1504</v>
      </c>
      <c r="F1694" t="s">
        <v>57</v>
      </c>
      <c r="G1694">
        <v>573.80700000000002</v>
      </c>
      <c r="H1694">
        <v>40.176200000000001</v>
      </c>
      <c r="I1694">
        <v>-97.594953128399993</v>
      </c>
      <c r="J1694">
        <v>31169</v>
      </c>
    </row>
    <row r="1695" spans="1:10" x14ac:dyDescent="0.25">
      <c r="A1695" t="str">
        <f t="shared" si="26"/>
        <v>NEThurston</v>
      </c>
      <c r="B1695" t="s">
        <v>1471</v>
      </c>
      <c r="C1695" t="s">
        <v>2371</v>
      </c>
      <c r="D1695" t="s">
        <v>788</v>
      </c>
      <c r="E1695" t="s">
        <v>281</v>
      </c>
      <c r="F1695" t="s">
        <v>57</v>
      </c>
      <c r="G1695">
        <v>393.584</v>
      </c>
      <c r="H1695">
        <v>42.158200000000001</v>
      </c>
      <c r="I1695">
        <v>-96.544041553200003</v>
      </c>
      <c r="J1695">
        <v>31173</v>
      </c>
    </row>
    <row r="1696" spans="1:10" x14ac:dyDescent="0.25">
      <c r="A1696" t="str">
        <f t="shared" si="26"/>
        <v>NEValley</v>
      </c>
      <c r="B1696" t="s">
        <v>1471</v>
      </c>
      <c r="C1696" t="s">
        <v>2371</v>
      </c>
      <c r="D1696" t="s">
        <v>790</v>
      </c>
      <c r="E1696" t="s">
        <v>882</v>
      </c>
      <c r="F1696" t="s">
        <v>57</v>
      </c>
      <c r="G1696">
        <v>568.048</v>
      </c>
      <c r="H1696">
        <v>41.567300000000003</v>
      </c>
      <c r="I1696">
        <v>-98.981864800400004</v>
      </c>
      <c r="J1696">
        <v>31175</v>
      </c>
    </row>
    <row r="1697" spans="1:10" x14ac:dyDescent="0.25">
      <c r="A1697" t="str">
        <f t="shared" si="26"/>
        <v>NEWashington</v>
      </c>
      <c r="B1697" t="s">
        <v>1471</v>
      </c>
      <c r="C1697" t="s">
        <v>2371</v>
      </c>
      <c r="D1697" t="s">
        <v>792</v>
      </c>
      <c r="E1697" t="s">
        <v>226</v>
      </c>
      <c r="F1697" t="s">
        <v>57</v>
      </c>
      <c r="G1697">
        <v>389.95800000000003</v>
      </c>
      <c r="H1697">
        <v>41.531100000000002</v>
      </c>
      <c r="I1697">
        <v>-96.221864011700006</v>
      </c>
      <c r="J1697">
        <v>31177</v>
      </c>
    </row>
    <row r="1698" spans="1:10" x14ac:dyDescent="0.25">
      <c r="A1698" t="str">
        <f t="shared" si="26"/>
        <v>NEWayne</v>
      </c>
      <c r="B1698" t="s">
        <v>1471</v>
      </c>
      <c r="C1698" t="s">
        <v>2371</v>
      </c>
      <c r="D1698" t="s">
        <v>697</v>
      </c>
      <c r="E1698" t="s">
        <v>737</v>
      </c>
      <c r="F1698" t="s">
        <v>57</v>
      </c>
      <c r="G1698">
        <v>442.91500000000002</v>
      </c>
      <c r="H1698">
        <v>42.209299999999999</v>
      </c>
      <c r="I1698">
        <v>-97.119276721800006</v>
      </c>
      <c r="J1698">
        <v>31179</v>
      </c>
    </row>
    <row r="1699" spans="1:10" x14ac:dyDescent="0.25">
      <c r="A1699" t="str">
        <f t="shared" si="26"/>
        <v>NEWebster</v>
      </c>
      <c r="B1699" t="s">
        <v>1471</v>
      </c>
      <c r="C1699" t="s">
        <v>2371</v>
      </c>
      <c r="D1699" t="s">
        <v>793</v>
      </c>
      <c r="E1699" t="s">
        <v>859</v>
      </c>
      <c r="F1699" t="s">
        <v>57</v>
      </c>
      <c r="G1699">
        <v>574.91300000000001</v>
      </c>
      <c r="H1699">
        <v>40.176400000000001</v>
      </c>
      <c r="I1699">
        <v>-98.499954285200005</v>
      </c>
      <c r="J1699">
        <v>31181</v>
      </c>
    </row>
    <row r="1700" spans="1:10" x14ac:dyDescent="0.25">
      <c r="A1700" t="str">
        <f t="shared" si="26"/>
        <v>NEWheeler</v>
      </c>
      <c r="B1700" t="s">
        <v>1471</v>
      </c>
      <c r="C1700" t="s">
        <v>2371</v>
      </c>
      <c r="D1700" t="s">
        <v>698</v>
      </c>
      <c r="E1700" t="s">
        <v>739</v>
      </c>
      <c r="F1700" t="s">
        <v>57</v>
      </c>
      <c r="G1700">
        <v>575.18200000000002</v>
      </c>
      <c r="H1700">
        <v>41.9148</v>
      </c>
      <c r="I1700">
        <v>-98.528199985900002</v>
      </c>
      <c r="J1700">
        <v>31183</v>
      </c>
    </row>
    <row r="1701" spans="1:10" x14ac:dyDescent="0.25">
      <c r="A1701" t="str">
        <f t="shared" si="26"/>
        <v>NEYork</v>
      </c>
      <c r="B1701" t="s">
        <v>1471</v>
      </c>
      <c r="C1701" t="s">
        <v>2371</v>
      </c>
      <c r="D1701" t="s">
        <v>700</v>
      </c>
      <c r="E1701" t="s">
        <v>229</v>
      </c>
      <c r="F1701" t="s">
        <v>57</v>
      </c>
      <c r="G1701">
        <v>572.50999999999897</v>
      </c>
      <c r="H1701">
        <v>40.872700000000002</v>
      </c>
      <c r="I1701">
        <v>-97.597106870399998</v>
      </c>
      <c r="J1701">
        <v>31185</v>
      </c>
    </row>
    <row r="1702" spans="1:10" x14ac:dyDescent="0.25">
      <c r="A1702" t="str">
        <f t="shared" si="26"/>
        <v>NEPerkins</v>
      </c>
      <c r="B1702" t="s">
        <v>1471</v>
      </c>
      <c r="C1702" t="s">
        <v>2371</v>
      </c>
      <c r="D1702" t="s">
        <v>519</v>
      </c>
      <c r="E1702" t="s">
        <v>1505</v>
      </c>
      <c r="F1702" t="s">
        <v>57</v>
      </c>
      <c r="G1702">
        <v>883.33500000000004</v>
      </c>
      <c r="H1702">
        <v>40.850999999999999</v>
      </c>
      <c r="I1702">
        <v>-101.64974749</v>
      </c>
      <c r="J1702">
        <v>31135</v>
      </c>
    </row>
    <row r="1703" spans="1:10" x14ac:dyDescent="0.25">
      <c r="A1703" t="str">
        <f t="shared" si="26"/>
        <v>NEPhelps</v>
      </c>
      <c r="B1703" t="s">
        <v>1471</v>
      </c>
      <c r="C1703" t="s">
        <v>2371</v>
      </c>
      <c r="D1703" t="s">
        <v>521</v>
      </c>
      <c r="E1703" t="s">
        <v>1426</v>
      </c>
      <c r="F1703" t="s">
        <v>57</v>
      </c>
      <c r="G1703">
        <v>539.78999999999905</v>
      </c>
      <c r="H1703">
        <v>40.511099999999999</v>
      </c>
      <c r="I1703">
        <v>-99.414552364499997</v>
      </c>
      <c r="J1703">
        <v>31137</v>
      </c>
    </row>
    <row r="1704" spans="1:10" x14ac:dyDescent="0.25">
      <c r="A1704" t="str">
        <f t="shared" si="26"/>
        <v>NEPierce</v>
      </c>
      <c r="B1704" t="s">
        <v>1471</v>
      </c>
      <c r="C1704" t="s">
        <v>2371</v>
      </c>
      <c r="D1704" t="s">
        <v>493</v>
      </c>
      <c r="E1704" t="s">
        <v>282</v>
      </c>
      <c r="F1704" t="s">
        <v>57</v>
      </c>
      <c r="G1704">
        <v>573.24900000000002</v>
      </c>
      <c r="H1704">
        <v>42.264400000000002</v>
      </c>
      <c r="I1704">
        <v>-97.601301567500002</v>
      </c>
      <c r="J1704">
        <v>31139</v>
      </c>
    </row>
    <row r="1705" spans="1:10" x14ac:dyDescent="0.25">
      <c r="A1705" t="str">
        <f t="shared" si="26"/>
        <v>NEPlatte</v>
      </c>
      <c r="B1705" t="s">
        <v>1471</v>
      </c>
      <c r="C1705" t="s">
        <v>2371</v>
      </c>
      <c r="D1705" t="s">
        <v>523</v>
      </c>
      <c r="E1705" t="s">
        <v>1427</v>
      </c>
      <c r="F1705" t="s">
        <v>57</v>
      </c>
      <c r="G1705">
        <v>674.05899999999895</v>
      </c>
      <c r="H1705">
        <v>41.571300000000001</v>
      </c>
      <c r="I1705">
        <v>-97.521135372900005</v>
      </c>
      <c r="J1705">
        <v>31141</v>
      </c>
    </row>
    <row r="1706" spans="1:10" x14ac:dyDescent="0.25">
      <c r="A1706" t="str">
        <f t="shared" si="26"/>
        <v>NEPolk</v>
      </c>
      <c r="B1706" t="s">
        <v>1471</v>
      </c>
      <c r="C1706" t="s">
        <v>2371</v>
      </c>
      <c r="D1706" t="s">
        <v>506</v>
      </c>
      <c r="E1706" t="s">
        <v>512</v>
      </c>
      <c r="F1706" t="s">
        <v>57</v>
      </c>
      <c r="G1706">
        <v>438.34500000000003</v>
      </c>
      <c r="H1706">
        <v>41.186900000000001</v>
      </c>
      <c r="I1706">
        <v>-97.568432606399995</v>
      </c>
      <c r="J1706">
        <v>31143</v>
      </c>
    </row>
    <row r="1707" spans="1:10" x14ac:dyDescent="0.25">
      <c r="A1707" t="str">
        <f t="shared" si="26"/>
        <v>NERed Willow</v>
      </c>
      <c r="B1707" t="s">
        <v>1471</v>
      </c>
      <c r="C1707" t="s">
        <v>2371</v>
      </c>
      <c r="D1707" t="s">
        <v>495</v>
      </c>
      <c r="E1707" t="s">
        <v>1506</v>
      </c>
      <c r="F1707" t="s">
        <v>57</v>
      </c>
      <c r="G1707">
        <v>716.98500000000001</v>
      </c>
      <c r="H1707">
        <v>40.175800000000002</v>
      </c>
      <c r="I1707">
        <v>-100.47687419</v>
      </c>
      <c r="J1707">
        <v>31145</v>
      </c>
    </row>
    <row r="1708" spans="1:10" x14ac:dyDescent="0.25">
      <c r="A1708" t="str">
        <f t="shared" si="26"/>
        <v>NERichardson</v>
      </c>
      <c r="B1708" t="s">
        <v>1471</v>
      </c>
      <c r="C1708" t="s">
        <v>2371</v>
      </c>
      <c r="D1708" t="s">
        <v>497</v>
      </c>
      <c r="E1708" t="s">
        <v>1507</v>
      </c>
      <c r="F1708" t="s">
        <v>57</v>
      </c>
      <c r="G1708">
        <v>551.84</v>
      </c>
      <c r="H1708">
        <v>40.125</v>
      </c>
      <c r="I1708">
        <v>-95.717629388099994</v>
      </c>
      <c r="J1708">
        <v>31147</v>
      </c>
    </row>
    <row r="1709" spans="1:10" x14ac:dyDescent="0.25">
      <c r="A1709" t="str">
        <f t="shared" si="26"/>
        <v>NERock</v>
      </c>
      <c r="B1709" t="s">
        <v>1471</v>
      </c>
      <c r="C1709" t="s">
        <v>2371</v>
      </c>
      <c r="D1709" t="s">
        <v>507</v>
      </c>
      <c r="E1709" t="s">
        <v>1353</v>
      </c>
      <c r="F1709" t="s">
        <v>57</v>
      </c>
      <c r="G1709">
        <v>1008.318</v>
      </c>
      <c r="H1709">
        <v>42.421300000000002</v>
      </c>
      <c r="I1709">
        <v>-99.449916114299995</v>
      </c>
      <c r="J1709">
        <v>31149</v>
      </c>
    </row>
    <row r="1710" spans="1:10" x14ac:dyDescent="0.25">
      <c r="A1710" t="str">
        <f t="shared" si="26"/>
        <v>NESarpy</v>
      </c>
      <c r="B1710" t="s">
        <v>1471</v>
      </c>
      <c r="C1710" t="s">
        <v>2371</v>
      </c>
      <c r="D1710" t="s">
        <v>776</v>
      </c>
      <c r="E1710" t="s">
        <v>1508</v>
      </c>
      <c r="F1710" t="s">
        <v>57</v>
      </c>
      <c r="G1710">
        <v>238.99</v>
      </c>
      <c r="H1710">
        <v>41.112900000000003</v>
      </c>
      <c r="I1710">
        <v>-96.111951044099996</v>
      </c>
      <c r="J1710">
        <v>31153</v>
      </c>
    </row>
    <row r="1711" spans="1:10" x14ac:dyDescent="0.25">
      <c r="A1711" t="str">
        <f t="shared" si="26"/>
        <v>NESaunders</v>
      </c>
      <c r="B1711" t="s">
        <v>1471</v>
      </c>
      <c r="C1711" t="s">
        <v>2371</v>
      </c>
      <c r="D1711" t="s">
        <v>777</v>
      </c>
      <c r="E1711" t="s">
        <v>1509</v>
      </c>
      <c r="F1711" t="s">
        <v>57</v>
      </c>
      <c r="G1711">
        <v>750.23400000000004</v>
      </c>
      <c r="H1711">
        <v>41.226399999999998</v>
      </c>
      <c r="I1711">
        <v>-96.637397965600002</v>
      </c>
      <c r="J1711">
        <v>31155</v>
      </c>
    </row>
    <row r="1712" spans="1:10" x14ac:dyDescent="0.25">
      <c r="A1712" t="str">
        <f t="shared" si="26"/>
        <v>NEScotts Bluff</v>
      </c>
      <c r="B1712" t="s">
        <v>1471</v>
      </c>
      <c r="C1712" t="s">
        <v>2371</v>
      </c>
      <c r="D1712" t="s">
        <v>779</v>
      </c>
      <c r="E1712" t="s">
        <v>1510</v>
      </c>
      <c r="F1712" t="s">
        <v>57</v>
      </c>
      <c r="G1712">
        <v>739.40099999999904</v>
      </c>
      <c r="H1712">
        <v>41.8506</v>
      </c>
      <c r="I1712">
        <v>-103.707969136</v>
      </c>
      <c r="J1712">
        <v>31157</v>
      </c>
    </row>
    <row r="1713" spans="1:10" x14ac:dyDescent="0.25">
      <c r="A1713" t="str">
        <f t="shared" si="26"/>
        <v>NESeward</v>
      </c>
      <c r="B1713" t="s">
        <v>1471</v>
      </c>
      <c r="C1713" t="s">
        <v>2371</v>
      </c>
      <c r="D1713" t="s">
        <v>780</v>
      </c>
      <c r="E1713" t="s">
        <v>1080</v>
      </c>
      <c r="F1713" t="s">
        <v>57</v>
      </c>
      <c r="G1713">
        <v>571.428</v>
      </c>
      <c r="H1713">
        <v>40.872399999999999</v>
      </c>
      <c r="I1713">
        <v>-97.139515695399993</v>
      </c>
      <c r="J1713">
        <v>31159</v>
      </c>
    </row>
    <row r="1714" spans="1:10" x14ac:dyDescent="0.25">
      <c r="A1714" t="str">
        <f t="shared" si="26"/>
        <v>NESheridan</v>
      </c>
      <c r="B1714" t="s">
        <v>1471</v>
      </c>
      <c r="C1714" t="s">
        <v>2371</v>
      </c>
      <c r="D1714" t="s">
        <v>781</v>
      </c>
      <c r="E1714" t="s">
        <v>1082</v>
      </c>
      <c r="F1714" t="s">
        <v>57</v>
      </c>
      <c r="G1714">
        <v>2440.8620000000001</v>
      </c>
      <c r="H1714">
        <v>42.504800000000003</v>
      </c>
      <c r="I1714">
        <v>-102.408914129</v>
      </c>
      <c r="J1714">
        <v>31161</v>
      </c>
    </row>
    <row r="1715" spans="1:10" x14ac:dyDescent="0.25">
      <c r="A1715" t="str">
        <f t="shared" si="26"/>
        <v>NVChurchill</v>
      </c>
      <c r="B1715" t="s">
        <v>1511</v>
      </c>
      <c r="C1715" t="s">
        <v>2372</v>
      </c>
      <c r="D1715" t="s">
        <v>349</v>
      </c>
      <c r="E1715" t="s">
        <v>1512</v>
      </c>
      <c r="F1715" t="s">
        <v>57</v>
      </c>
      <c r="G1715">
        <v>4930.4579999999996</v>
      </c>
      <c r="H1715">
        <v>39.5809</v>
      </c>
      <c r="I1715">
        <v>-118.335837032</v>
      </c>
      <c r="J1715">
        <v>32001</v>
      </c>
    </row>
    <row r="1716" spans="1:10" x14ac:dyDescent="0.25">
      <c r="A1716" t="str">
        <f t="shared" si="26"/>
        <v>NVClark</v>
      </c>
      <c r="B1716" t="s">
        <v>1511</v>
      </c>
      <c r="C1716" t="s">
        <v>2372</v>
      </c>
      <c r="D1716" t="s">
        <v>351</v>
      </c>
      <c r="E1716" t="s">
        <v>278</v>
      </c>
      <c r="F1716" t="s">
        <v>57</v>
      </c>
      <c r="G1716">
        <v>7891.4309999999996</v>
      </c>
      <c r="H1716">
        <v>36.215200000000003</v>
      </c>
      <c r="I1716">
        <v>-115.014407375</v>
      </c>
      <c r="J1716">
        <v>32003</v>
      </c>
    </row>
    <row r="1717" spans="1:10" x14ac:dyDescent="0.25">
      <c r="A1717" t="str">
        <f t="shared" si="26"/>
        <v>NVDouglas</v>
      </c>
      <c r="B1717" t="s">
        <v>1511</v>
      </c>
      <c r="C1717" t="s">
        <v>2372</v>
      </c>
      <c r="D1717" t="s">
        <v>352</v>
      </c>
      <c r="E1717" t="s">
        <v>594</v>
      </c>
      <c r="F1717" t="s">
        <v>57</v>
      </c>
      <c r="G1717">
        <v>709.71900000000005</v>
      </c>
      <c r="H1717">
        <v>38.912199999999999</v>
      </c>
      <c r="I1717">
        <v>-119.61638292799999</v>
      </c>
      <c r="J1717">
        <v>32005</v>
      </c>
    </row>
    <row r="1718" spans="1:10" x14ac:dyDescent="0.25">
      <c r="A1718" t="str">
        <f t="shared" si="26"/>
        <v>NVElko</v>
      </c>
      <c r="B1718" t="s">
        <v>1511</v>
      </c>
      <c r="C1718" t="s">
        <v>2372</v>
      </c>
      <c r="D1718" t="s">
        <v>354</v>
      </c>
      <c r="E1718" t="s">
        <v>1513</v>
      </c>
      <c r="F1718" t="s">
        <v>57</v>
      </c>
      <c r="G1718">
        <v>17169.833999999999</v>
      </c>
      <c r="H1718">
        <v>41.145800000000001</v>
      </c>
      <c r="I1718">
        <v>-115.357796759</v>
      </c>
      <c r="J1718">
        <v>32007</v>
      </c>
    </row>
    <row r="1719" spans="1:10" x14ac:dyDescent="0.25">
      <c r="A1719" t="str">
        <f t="shared" si="26"/>
        <v>NVEsmeralda</v>
      </c>
      <c r="B1719" t="s">
        <v>1511</v>
      </c>
      <c r="C1719" t="s">
        <v>2372</v>
      </c>
      <c r="D1719" t="s">
        <v>356</v>
      </c>
      <c r="E1719" t="s">
        <v>1514</v>
      </c>
      <c r="F1719" t="s">
        <v>57</v>
      </c>
      <c r="G1719">
        <v>3581.8760000000002</v>
      </c>
      <c r="H1719">
        <v>37.784599999999998</v>
      </c>
      <c r="I1719">
        <v>-117.63230316000001</v>
      </c>
      <c r="J1719">
        <v>32009</v>
      </c>
    </row>
    <row r="1720" spans="1:10" x14ac:dyDescent="0.25">
      <c r="A1720" t="str">
        <f t="shared" si="26"/>
        <v>NVEureka</v>
      </c>
      <c r="B1720" t="s">
        <v>1511</v>
      </c>
      <c r="C1720" t="s">
        <v>2372</v>
      </c>
      <c r="D1720" t="s">
        <v>358</v>
      </c>
      <c r="E1720" t="s">
        <v>1515</v>
      </c>
      <c r="F1720" t="s">
        <v>57</v>
      </c>
      <c r="G1720">
        <v>4175.6840000000002</v>
      </c>
      <c r="H1720">
        <v>39.983899999999998</v>
      </c>
      <c r="I1720">
        <v>-116.268583449</v>
      </c>
      <c r="J1720">
        <v>32011</v>
      </c>
    </row>
    <row r="1721" spans="1:10" x14ac:dyDescent="0.25">
      <c r="A1721" t="str">
        <f t="shared" si="26"/>
        <v>NVHumboldt</v>
      </c>
      <c r="B1721" t="s">
        <v>1511</v>
      </c>
      <c r="C1721" t="s">
        <v>2372</v>
      </c>
      <c r="D1721" t="s">
        <v>415</v>
      </c>
      <c r="E1721" t="s">
        <v>292</v>
      </c>
      <c r="F1721" t="s">
        <v>57</v>
      </c>
      <c r="G1721">
        <v>9640.7569999999996</v>
      </c>
      <c r="H1721">
        <v>41.406799999999997</v>
      </c>
      <c r="I1721">
        <v>-118.11192221</v>
      </c>
      <c r="J1721">
        <v>32013</v>
      </c>
    </row>
    <row r="1722" spans="1:10" x14ac:dyDescent="0.25">
      <c r="A1722" t="str">
        <f t="shared" si="26"/>
        <v>NVLander</v>
      </c>
      <c r="B1722" t="s">
        <v>1511</v>
      </c>
      <c r="C1722" t="s">
        <v>2372</v>
      </c>
      <c r="D1722" t="s">
        <v>417</v>
      </c>
      <c r="E1722" t="s">
        <v>1516</v>
      </c>
      <c r="F1722" t="s">
        <v>57</v>
      </c>
      <c r="G1722">
        <v>5490.1049999999996</v>
      </c>
      <c r="H1722">
        <v>39.933500000000002</v>
      </c>
      <c r="I1722">
        <v>-117.0381192</v>
      </c>
      <c r="J1722">
        <v>32015</v>
      </c>
    </row>
    <row r="1723" spans="1:10" x14ac:dyDescent="0.25">
      <c r="A1723" t="str">
        <f t="shared" si="26"/>
        <v>NVLincoln</v>
      </c>
      <c r="B1723" t="s">
        <v>1511</v>
      </c>
      <c r="C1723" t="s">
        <v>2372</v>
      </c>
      <c r="D1723" t="s">
        <v>418</v>
      </c>
      <c r="E1723" t="s">
        <v>245</v>
      </c>
      <c r="F1723" t="s">
        <v>57</v>
      </c>
      <c r="G1723">
        <v>10633.201999999999</v>
      </c>
      <c r="H1723">
        <v>37.6434</v>
      </c>
      <c r="I1723">
        <v>-114.877514703</v>
      </c>
      <c r="J1723">
        <v>32017</v>
      </c>
    </row>
    <row r="1724" spans="1:10" x14ac:dyDescent="0.25">
      <c r="A1724" t="str">
        <f t="shared" si="26"/>
        <v>NVLyon</v>
      </c>
      <c r="B1724" t="s">
        <v>1511</v>
      </c>
      <c r="C1724" t="s">
        <v>2372</v>
      </c>
      <c r="D1724" t="s">
        <v>419</v>
      </c>
      <c r="E1724" t="s">
        <v>1029</v>
      </c>
      <c r="F1724" t="s">
        <v>57</v>
      </c>
      <c r="G1724">
        <v>2001.1869999999999</v>
      </c>
      <c r="H1724">
        <v>39.020400000000002</v>
      </c>
      <c r="I1724">
        <v>-119.1891449</v>
      </c>
      <c r="J1724">
        <v>32019</v>
      </c>
    </row>
    <row r="1725" spans="1:10" x14ac:dyDescent="0.25">
      <c r="A1725" t="str">
        <f t="shared" si="26"/>
        <v>NVWashoe</v>
      </c>
      <c r="B1725" t="s">
        <v>1511</v>
      </c>
      <c r="C1725" t="s">
        <v>2372</v>
      </c>
      <c r="D1725" t="s">
        <v>323</v>
      </c>
      <c r="E1725" t="s">
        <v>1517</v>
      </c>
      <c r="F1725" t="s">
        <v>57</v>
      </c>
      <c r="G1725">
        <v>6302.366</v>
      </c>
      <c r="H1725">
        <v>40.665599999999998</v>
      </c>
      <c r="I1725">
        <v>-119.6641813</v>
      </c>
      <c r="J1725">
        <v>32031</v>
      </c>
    </row>
    <row r="1726" spans="1:10" x14ac:dyDescent="0.25">
      <c r="A1726" t="str">
        <f t="shared" si="26"/>
        <v>NVWhite Pine</v>
      </c>
      <c r="B1726" t="s">
        <v>1511</v>
      </c>
      <c r="C1726" t="s">
        <v>2372</v>
      </c>
      <c r="D1726" t="s">
        <v>366</v>
      </c>
      <c r="E1726" t="s">
        <v>1518</v>
      </c>
      <c r="F1726" t="s">
        <v>57</v>
      </c>
      <c r="G1726">
        <v>8875.6479999999992</v>
      </c>
      <c r="H1726">
        <v>39.4422</v>
      </c>
      <c r="I1726">
        <v>-114.901535284</v>
      </c>
      <c r="J1726">
        <v>32033</v>
      </c>
    </row>
    <row r="1727" spans="1:10" x14ac:dyDescent="0.25">
      <c r="A1727" t="str">
        <f t="shared" si="26"/>
        <v>NVMineral</v>
      </c>
      <c r="B1727" t="s">
        <v>1511</v>
      </c>
      <c r="C1727" t="s">
        <v>2372</v>
      </c>
      <c r="D1727" t="s">
        <v>421</v>
      </c>
      <c r="E1727" t="s">
        <v>574</v>
      </c>
      <c r="F1727" t="s">
        <v>57</v>
      </c>
      <c r="G1727">
        <v>3752.8440000000001</v>
      </c>
      <c r="H1727">
        <v>38.538699999999999</v>
      </c>
      <c r="I1727">
        <v>-118.435118755</v>
      </c>
      <c r="J1727">
        <v>32021</v>
      </c>
    </row>
    <row r="1728" spans="1:10" x14ac:dyDescent="0.25">
      <c r="A1728" t="str">
        <f t="shared" si="26"/>
        <v>NVNye</v>
      </c>
      <c r="B1728" t="s">
        <v>1511</v>
      </c>
      <c r="C1728" t="s">
        <v>2372</v>
      </c>
      <c r="D1728" t="s">
        <v>360</v>
      </c>
      <c r="E1728" t="s">
        <v>1519</v>
      </c>
      <c r="F1728" t="s">
        <v>57</v>
      </c>
      <c r="G1728">
        <v>18181.923999999999</v>
      </c>
      <c r="H1728">
        <v>38.042200000000001</v>
      </c>
      <c r="I1728">
        <v>-116.471816581</v>
      </c>
      <c r="J1728">
        <v>32023</v>
      </c>
    </row>
    <row r="1729" spans="1:10" x14ac:dyDescent="0.25">
      <c r="A1729" t="str">
        <f t="shared" si="26"/>
        <v>NVPershing</v>
      </c>
      <c r="B1729" t="s">
        <v>1511</v>
      </c>
      <c r="C1729" t="s">
        <v>2372</v>
      </c>
      <c r="D1729" t="s">
        <v>364</v>
      </c>
      <c r="E1729" t="s">
        <v>1520</v>
      </c>
      <c r="F1729" t="s">
        <v>57</v>
      </c>
      <c r="G1729">
        <v>6036.5630000000001</v>
      </c>
      <c r="H1729">
        <v>40.440399999999997</v>
      </c>
      <c r="I1729">
        <v>-118.40432832899999</v>
      </c>
      <c r="J1729">
        <v>32027</v>
      </c>
    </row>
    <row r="1730" spans="1:10" x14ac:dyDescent="0.25">
      <c r="A1730" t="str">
        <f t="shared" si="26"/>
        <v>NVStorey</v>
      </c>
      <c r="B1730" t="s">
        <v>1511</v>
      </c>
      <c r="C1730" t="s">
        <v>2372</v>
      </c>
      <c r="D1730" t="s">
        <v>321</v>
      </c>
      <c r="E1730" t="s">
        <v>1521</v>
      </c>
      <c r="F1730" t="s">
        <v>57</v>
      </c>
      <c r="G1730">
        <v>262.92</v>
      </c>
      <c r="H1730">
        <v>39.4465</v>
      </c>
      <c r="I1730">
        <v>-119.52917113300001</v>
      </c>
      <c r="J1730">
        <v>32029</v>
      </c>
    </row>
    <row r="1731" spans="1:10" x14ac:dyDescent="0.25">
      <c r="A1731" t="str">
        <f t="shared" ref="A1731:A1794" si="27">C1731&amp;E1731</f>
        <v>NVCarson City</v>
      </c>
      <c r="B1731" t="s">
        <v>1511</v>
      </c>
      <c r="C1731" t="s">
        <v>2372</v>
      </c>
      <c r="D1731" t="s">
        <v>1226</v>
      </c>
      <c r="E1731" t="s">
        <v>1522</v>
      </c>
      <c r="G1731">
        <v>144.66200000000001</v>
      </c>
      <c r="H1731">
        <v>39.1511</v>
      </c>
      <c r="I1731">
        <v>-119.74742705600001</v>
      </c>
      <c r="J1731">
        <v>32510</v>
      </c>
    </row>
    <row r="1732" spans="1:10" x14ac:dyDescent="0.25">
      <c r="A1732" t="str">
        <f t="shared" si="27"/>
        <v>NHBelknap</v>
      </c>
      <c r="B1732" t="s">
        <v>1523</v>
      </c>
      <c r="C1732" t="s">
        <v>128</v>
      </c>
      <c r="D1732" t="s">
        <v>349</v>
      </c>
      <c r="E1732" t="s">
        <v>1524</v>
      </c>
      <c r="F1732" t="s">
        <v>57</v>
      </c>
      <c r="G1732">
        <v>400.23200000000003</v>
      </c>
      <c r="H1732">
        <v>43.518700000000003</v>
      </c>
      <c r="I1732">
        <v>-71.423311814599998</v>
      </c>
      <c r="J1732">
        <v>33001</v>
      </c>
    </row>
    <row r="1733" spans="1:10" x14ac:dyDescent="0.25">
      <c r="A1733" t="str">
        <f t="shared" si="27"/>
        <v>NHCarroll</v>
      </c>
      <c r="B1733" t="s">
        <v>1523</v>
      </c>
      <c r="C1733" t="s">
        <v>128</v>
      </c>
      <c r="D1733" t="s">
        <v>351</v>
      </c>
      <c r="E1733" t="s">
        <v>500</v>
      </c>
      <c r="F1733" t="s">
        <v>57</v>
      </c>
      <c r="G1733">
        <v>931.06100000000004</v>
      </c>
      <c r="H1733">
        <v>43.873899999999999</v>
      </c>
      <c r="I1733">
        <v>-71.202802816900004</v>
      </c>
      <c r="J1733">
        <v>33003</v>
      </c>
    </row>
    <row r="1734" spans="1:10" x14ac:dyDescent="0.25">
      <c r="A1734" t="str">
        <f t="shared" si="27"/>
        <v>NHCheshire</v>
      </c>
      <c r="B1734" t="s">
        <v>1523</v>
      </c>
      <c r="C1734" t="s">
        <v>128</v>
      </c>
      <c r="D1734" t="s">
        <v>352</v>
      </c>
      <c r="E1734" t="s">
        <v>1525</v>
      </c>
      <c r="F1734" t="s">
        <v>57</v>
      </c>
      <c r="G1734">
        <v>706.65999999999894</v>
      </c>
      <c r="H1734">
        <v>42.9193</v>
      </c>
      <c r="I1734">
        <v>-72.251207239400003</v>
      </c>
      <c r="J1734">
        <v>33005</v>
      </c>
    </row>
    <row r="1735" spans="1:10" x14ac:dyDescent="0.25">
      <c r="A1735" t="str">
        <f t="shared" si="27"/>
        <v>NHCoos</v>
      </c>
      <c r="B1735" t="s">
        <v>1523</v>
      </c>
      <c r="C1735" t="s">
        <v>128</v>
      </c>
      <c r="D1735" t="s">
        <v>354</v>
      </c>
      <c r="E1735" t="s">
        <v>243</v>
      </c>
      <c r="F1735" t="s">
        <v>57</v>
      </c>
      <c r="G1735">
        <v>1794.6849999999999</v>
      </c>
      <c r="H1735">
        <v>44.689599999999999</v>
      </c>
      <c r="I1735">
        <v>-71.3056752424</v>
      </c>
      <c r="J1735">
        <v>33007</v>
      </c>
    </row>
    <row r="1736" spans="1:10" x14ac:dyDescent="0.25">
      <c r="A1736" t="str">
        <f t="shared" si="27"/>
        <v>NHGrafton</v>
      </c>
      <c r="B1736" t="s">
        <v>1523</v>
      </c>
      <c r="C1736" t="s">
        <v>128</v>
      </c>
      <c r="D1736" t="s">
        <v>356</v>
      </c>
      <c r="E1736" t="s">
        <v>1526</v>
      </c>
      <c r="F1736" t="s">
        <v>57</v>
      </c>
      <c r="G1736">
        <v>1708.749</v>
      </c>
      <c r="H1736">
        <v>43.940800000000003</v>
      </c>
      <c r="I1736">
        <v>-71.820645155999998</v>
      </c>
      <c r="J1736">
        <v>33009</v>
      </c>
    </row>
    <row r="1737" spans="1:10" x14ac:dyDescent="0.25">
      <c r="A1737" t="str">
        <f t="shared" si="27"/>
        <v>NHHillsborough</v>
      </c>
      <c r="B1737" t="s">
        <v>1523</v>
      </c>
      <c r="C1737" t="s">
        <v>128</v>
      </c>
      <c r="D1737" t="s">
        <v>358</v>
      </c>
      <c r="E1737" t="s">
        <v>204</v>
      </c>
      <c r="F1737" t="s">
        <v>57</v>
      </c>
      <c r="G1737">
        <v>876.13900000000001</v>
      </c>
      <c r="H1737">
        <v>42.915300000000002</v>
      </c>
      <c r="I1737">
        <v>-71.716054293900001</v>
      </c>
      <c r="J1737">
        <v>33011</v>
      </c>
    </row>
    <row r="1738" spans="1:10" x14ac:dyDescent="0.25">
      <c r="A1738" t="str">
        <f t="shared" si="27"/>
        <v>NHMerrimack</v>
      </c>
      <c r="B1738" t="s">
        <v>1523</v>
      </c>
      <c r="C1738" t="s">
        <v>128</v>
      </c>
      <c r="D1738" t="s">
        <v>415</v>
      </c>
      <c r="E1738" t="s">
        <v>1527</v>
      </c>
      <c r="F1738" t="s">
        <v>57</v>
      </c>
      <c r="G1738">
        <v>934.11599999999896</v>
      </c>
      <c r="H1738">
        <v>43.297600000000003</v>
      </c>
      <c r="I1738">
        <v>-71.680200678899993</v>
      </c>
      <c r="J1738">
        <v>33013</v>
      </c>
    </row>
    <row r="1739" spans="1:10" x14ac:dyDescent="0.25">
      <c r="A1739" t="str">
        <f t="shared" si="27"/>
        <v>NHSullivan</v>
      </c>
      <c r="B1739" t="s">
        <v>1523</v>
      </c>
      <c r="C1739" t="s">
        <v>128</v>
      </c>
      <c r="D1739" t="s">
        <v>419</v>
      </c>
      <c r="E1739" t="s">
        <v>975</v>
      </c>
      <c r="F1739" t="s">
        <v>57</v>
      </c>
      <c r="G1739">
        <v>537.31299999999896</v>
      </c>
      <c r="H1739">
        <v>43.3613</v>
      </c>
      <c r="I1739">
        <v>-72.222380763299995</v>
      </c>
      <c r="J1739">
        <v>33019</v>
      </c>
    </row>
    <row r="1740" spans="1:10" x14ac:dyDescent="0.25">
      <c r="A1740" t="str">
        <f t="shared" si="27"/>
        <v>NHStrafford</v>
      </c>
      <c r="B1740" t="s">
        <v>1523</v>
      </c>
      <c r="C1740" t="s">
        <v>128</v>
      </c>
      <c r="D1740" t="s">
        <v>418</v>
      </c>
      <c r="E1740" t="s">
        <v>1528</v>
      </c>
      <c r="F1740" t="s">
        <v>57</v>
      </c>
      <c r="G1740">
        <v>368.97500000000002</v>
      </c>
      <c r="H1740">
        <v>43.2973</v>
      </c>
      <c r="I1740">
        <v>-71.029420806399997</v>
      </c>
      <c r="J1740">
        <v>33017</v>
      </c>
    </row>
    <row r="1741" spans="1:10" x14ac:dyDescent="0.25">
      <c r="A1741" t="str">
        <f t="shared" si="27"/>
        <v>NHRockingham</v>
      </c>
      <c r="B1741" t="s">
        <v>1523</v>
      </c>
      <c r="C1741" t="s">
        <v>128</v>
      </c>
      <c r="D1741" t="s">
        <v>417</v>
      </c>
      <c r="E1741" t="s">
        <v>289</v>
      </c>
      <c r="F1741" t="s">
        <v>57</v>
      </c>
      <c r="G1741">
        <v>694.72</v>
      </c>
      <c r="H1741">
        <v>42.987499999999997</v>
      </c>
      <c r="I1741">
        <v>-71.125168677299996</v>
      </c>
      <c r="J1741">
        <v>33015</v>
      </c>
    </row>
    <row r="1742" spans="1:10" x14ac:dyDescent="0.25">
      <c r="A1742" t="str">
        <f t="shared" si="27"/>
        <v>NJAtlantic</v>
      </c>
      <c r="B1742" t="s">
        <v>1529</v>
      </c>
      <c r="C1742" t="s">
        <v>126</v>
      </c>
      <c r="D1742" t="s">
        <v>349</v>
      </c>
      <c r="E1742" t="s">
        <v>234</v>
      </c>
      <c r="F1742" t="s">
        <v>57</v>
      </c>
      <c r="G1742">
        <v>555.70399999999904</v>
      </c>
      <c r="H1742">
        <v>39.477800000000002</v>
      </c>
      <c r="I1742">
        <v>-74.660164602199998</v>
      </c>
      <c r="J1742">
        <v>34001</v>
      </c>
    </row>
    <row r="1743" spans="1:10" x14ac:dyDescent="0.25">
      <c r="A1743" t="str">
        <f t="shared" si="27"/>
        <v>NJBergen</v>
      </c>
      <c r="B1743" t="s">
        <v>1529</v>
      </c>
      <c r="C1743" t="s">
        <v>126</v>
      </c>
      <c r="D1743" t="s">
        <v>351</v>
      </c>
      <c r="E1743" t="s">
        <v>1530</v>
      </c>
      <c r="F1743" t="s">
        <v>57</v>
      </c>
      <c r="G1743">
        <v>233.00899999999899</v>
      </c>
      <c r="H1743">
        <v>40.959699999999998</v>
      </c>
      <c r="I1743">
        <v>-74.074420076699994</v>
      </c>
      <c r="J1743">
        <v>34003</v>
      </c>
    </row>
    <row r="1744" spans="1:10" x14ac:dyDescent="0.25">
      <c r="A1744" t="str">
        <f t="shared" si="27"/>
        <v>NJBurlington</v>
      </c>
      <c r="B1744" t="s">
        <v>1529</v>
      </c>
      <c r="C1744" t="s">
        <v>126</v>
      </c>
      <c r="D1744" t="s">
        <v>352</v>
      </c>
      <c r="E1744" t="s">
        <v>1531</v>
      </c>
      <c r="F1744" t="s">
        <v>57</v>
      </c>
      <c r="G1744">
        <v>798.57600000000002</v>
      </c>
      <c r="H1744">
        <v>39.877600000000001</v>
      </c>
      <c r="I1744">
        <v>-74.668096949399995</v>
      </c>
      <c r="J1744">
        <v>34005</v>
      </c>
    </row>
    <row r="1745" spans="1:10" x14ac:dyDescent="0.25">
      <c r="A1745" t="str">
        <f t="shared" si="27"/>
        <v>NJCamden</v>
      </c>
      <c r="B1745" t="s">
        <v>1529</v>
      </c>
      <c r="C1745" t="s">
        <v>126</v>
      </c>
      <c r="D1745" t="s">
        <v>354</v>
      </c>
      <c r="E1745" t="s">
        <v>684</v>
      </c>
      <c r="F1745" t="s">
        <v>57</v>
      </c>
      <c r="G1745">
        <v>221.26300000000001</v>
      </c>
      <c r="H1745">
        <v>39.803600000000003</v>
      </c>
      <c r="I1745">
        <v>-74.959798939699994</v>
      </c>
      <c r="J1745">
        <v>34007</v>
      </c>
    </row>
    <row r="1746" spans="1:10" x14ac:dyDescent="0.25">
      <c r="A1746" t="str">
        <f t="shared" si="27"/>
        <v>NJCape May</v>
      </c>
      <c r="B1746" t="s">
        <v>1529</v>
      </c>
      <c r="C1746" t="s">
        <v>126</v>
      </c>
      <c r="D1746" t="s">
        <v>356</v>
      </c>
      <c r="E1746" t="s">
        <v>233</v>
      </c>
      <c r="F1746" t="s">
        <v>57</v>
      </c>
      <c r="G1746">
        <v>251.42500000000001</v>
      </c>
      <c r="H1746">
        <v>39.148899999999998</v>
      </c>
      <c r="I1746">
        <v>-74.800509532000007</v>
      </c>
      <c r="J1746">
        <v>34009</v>
      </c>
    </row>
    <row r="1747" spans="1:10" x14ac:dyDescent="0.25">
      <c r="A1747" t="str">
        <f t="shared" si="27"/>
        <v>NJCumberland</v>
      </c>
      <c r="B1747" t="s">
        <v>1529</v>
      </c>
      <c r="C1747" t="s">
        <v>126</v>
      </c>
      <c r="D1747" t="s">
        <v>358</v>
      </c>
      <c r="E1747" t="s">
        <v>228</v>
      </c>
      <c r="F1747" t="s">
        <v>57</v>
      </c>
      <c r="G1747">
        <v>483.70299999999901</v>
      </c>
      <c r="H1747">
        <v>39.372900000000001</v>
      </c>
      <c r="I1747">
        <v>-75.110907225600002</v>
      </c>
      <c r="J1747">
        <v>34011</v>
      </c>
    </row>
    <row r="1748" spans="1:10" x14ac:dyDescent="0.25">
      <c r="A1748" t="str">
        <f t="shared" si="27"/>
        <v>NJEssex</v>
      </c>
      <c r="B1748" t="s">
        <v>1529</v>
      </c>
      <c r="C1748" t="s">
        <v>126</v>
      </c>
      <c r="D1748" t="s">
        <v>415</v>
      </c>
      <c r="E1748" t="s">
        <v>270</v>
      </c>
      <c r="F1748" t="s">
        <v>57</v>
      </c>
      <c r="G1748">
        <v>126.212</v>
      </c>
      <c r="H1748">
        <v>40.787100000000002</v>
      </c>
      <c r="I1748">
        <v>-74.246852845899994</v>
      </c>
      <c r="J1748">
        <v>34013</v>
      </c>
    </row>
    <row r="1749" spans="1:10" x14ac:dyDescent="0.25">
      <c r="A1749" t="str">
        <f t="shared" si="27"/>
        <v>NJGloucester</v>
      </c>
      <c r="B1749" t="s">
        <v>1529</v>
      </c>
      <c r="C1749" t="s">
        <v>126</v>
      </c>
      <c r="D1749" t="s">
        <v>417</v>
      </c>
      <c r="E1749" t="s">
        <v>1532</v>
      </c>
      <c r="F1749" t="s">
        <v>57</v>
      </c>
      <c r="G1749">
        <v>322.005</v>
      </c>
      <c r="H1749">
        <v>39.717199999999998</v>
      </c>
      <c r="I1749">
        <v>-75.141573206199993</v>
      </c>
      <c r="J1749">
        <v>34015</v>
      </c>
    </row>
    <row r="1750" spans="1:10" x14ac:dyDescent="0.25">
      <c r="A1750" t="str">
        <f t="shared" si="27"/>
        <v>NJHudson</v>
      </c>
      <c r="B1750" t="s">
        <v>1529</v>
      </c>
      <c r="C1750" t="s">
        <v>126</v>
      </c>
      <c r="D1750" t="s">
        <v>418</v>
      </c>
      <c r="E1750" t="s">
        <v>1533</v>
      </c>
      <c r="F1750" t="s">
        <v>57</v>
      </c>
      <c r="G1750">
        <v>46.191000000000003</v>
      </c>
      <c r="H1750">
        <v>40.734900000000003</v>
      </c>
      <c r="I1750">
        <v>-74.077887222800001</v>
      </c>
      <c r="J1750">
        <v>34017</v>
      </c>
    </row>
    <row r="1751" spans="1:10" x14ac:dyDescent="0.25">
      <c r="A1751" t="str">
        <f t="shared" si="27"/>
        <v>NJHunterdon</v>
      </c>
      <c r="B1751" t="s">
        <v>1529</v>
      </c>
      <c r="C1751" t="s">
        <v>126</v>
      </c>
      <c r="D1751" t="s">
        <v>419</v>
      </c>
      <c r="E1751" t="s">
        <v>1534</v>
      </c>
      <c r="F1751" t="s">
        <v>57</v>
      </c>
      <c r="G1751">
        <v>427.81900000000002</v>
      </c>
      <c r="H1751">
        <v>40.567300000000003</v>
      </c>
      <c r="I1751">
        <v>-74.912219769299995</v>
      </c>
      <c r="J1751">
        <v>34019</v>
      </c>
    </row>
    <row r="1752" spans="1:10" x14ac:dyDescent="0.25">
      <c r="A1752" t="str">
        <f t="shared" si="27"/>
        <v>NJMercer</v>
      </c>
      <c r="B1752" t="s">
        <v>1529</v>
      </c>
      <c r="C1752" t="s">
        <v>126</v>
      </c>
      <c r="D1752" t="s">
        <v>421</v>
      </c>
      <c r="E1752" t="s">
        <v>935</v>
      </c>
      <c r="F1752" t="s">
        <v>57</v>
      </c>
      <c r="G1752">
        <v>224.55699999999899</v>
      </c>
      <c r="H1752">
        <v>40.2834</v>
      </c>
      <c r="I1752">
        <v>-74.701701889999995</v>
      </c>
      <c r="J1752">
        <v>34021</v>
      </c>
    </row>
    <row r="1753" spans="1:10" x14ac:dyDescent="0.25">
      <c r="A1753" t="str">
        <f t="shared" si="27"/>
        <v>NJMiddlesex</v>
      </c>
      <c r="B1753" t="s">
        <v>1529</v>
      </c>
      <c r="C1753" t="s">
        <v>126</v>
      </c>
      <c r="D1753" t="s">
        <v>360</v>
      </c>
      <c r="E1753" t="s">
        <v>311</v>
      </c>
      <c r="F1753" t="s">
        <v>57</v>
      </c>
      <c r="G1753">
        <v>308.91399999999902</v>
      </c>
      <c r="H1753">
        <v>40.439399999999999</v>
      </c>
      <c r="I1753">
        <v>-74.411214315099997</v>
      </c>
      <c r="J1753">
        <v>34023</v>
      </c>
    </row>
    <row r="1754" spans="1:10" x14ac:dyDescent="0.25">
      <c r="A1754" t="str">
        <f t="shared" si="27"/>
        <v>NJMonmouth</v>
      </c>
      <c r="B1754" t="s">
        <v>1529</v>
      </c>
      <c r="C1754" t="s">
        <v>126</v>
      </c>
      <c r="D1754" t="s">
        <v>362</v>
      </c>
      <c r="E1754" t="s">
        <v>1535</v>
      </c>
      <c r="F1754" t="s">
        <v>57</v>
      </c>
      <c r="G1754">
        <v>468.79300000000001</v>
      </c>
      <c r="H1754">
        <v>40.260100000000001</v>
      </c>
      <c r="I1754">
        <v>-74.221237075100007</v>
      </c>
      <c r="J1754">
        <v>34025</v>
      </c>
    </row>
    <row r="1755" spans="1:10" x14ac:dyDescent="0.25">
      <c r="A1755" t="str">
        <f t="shared" si="27"/>
        <v>NJMorris</v>
      </c>
      <c r="B1755" t="s">
        <v>1529</v>
      </c>
      <c r="C1755" t="s">
        <v>126</v>
      </c>
      <c r="D1755" t="s">
        <v>364</v>
      </c>
      <c r="E1755" t="s">
        <v>1084</v>
      </c>
      <c r="F1755" t="s">
        <v>57</v>
      </c>
      <c r="G1755">
        <v>460.17700000000002</v>
      </c>
      <c r="H1755">
        <v>40.862000000000002</v>
      </c>
      <c r="I1755">
        <v>-74.544471466700003</v>
      </c>
      <c r="J1755">
        <v>34027</v>
      </c>
    </row>
    <row r="1756" spans="1:10" x14ac:dyDescent="0.25">
      <c r="A1756" t="str">
        <f t="shared" si="27"/>
        <v>NJOcean</v>
      </c>
      <c r="B1756" t="s">
        <v>1529</v>
      </c>
      <c r="C1756" t="s">
        <v>126</v>
      </c>
      <c r="D1756" t="s">
        <v>321</v>
      </c>
      <c r="E1756" t="s">
        <v>235</v>
      </c>
      <c r="F1756" t="s">
        <v>57</v>
      </c>
      <c r="G1756">
        <v>628.78099999999904</v>
      </c>
      <c r="H1756">
        <v>39.884900000000002</v>
      </c>
      <c r="I1756">
        <v>-74.281373638100007</v>
      </c>
      <c r="J1756">
        <v>34029</v>
      </c>
    </row>
    <row r="1757" spans="1:10" x14ac:dyDescent="0.25">
      <c r="A1757" t="str">
        <f t="shared" si="27"/>
        <v>NJPassaic</v>
      </c>
      <c r="B1757" t="s">
        <v>1529</v>
      </c>
      <c r="C1757" t="s">
        <v>126</v>
      </c>
      <c r="D1757" t="s">
        <v>323</v>
      </c>
      <c r="E1757" t="s">
        <v>1536</v>
      </c>
      <c r="F1757" t="s">
        <v>57</v>
      </c>
      <c r="G1757">
        <v>184.59299999999899</v>
      </c>
      <c r="H1757">
        <v>41.033700000000003</v>
      </c>
      <c r="I1757">
        <v>-74.300360354399999</v>
      </c>
      <c r="J1757">
        <v>34031</v>
      </c>
    </row>
    <row r="1758" spans="1:10" x14ac:dyDescent="0.25">
      <c r="A1758" t="str">
        <f t="shared" si="27"/>
        <v>NJSalem</v>
      </c>
      <c r="B1758" t="s">
        <v>1529</v>
      </c>
      <c r="C1758" t="s">
        <v>126</v>
      </c>
      <c r="D1758" t="s">
        <v>366</v>
      </c>
      <c r="E1758" t="s">
        <v>236</v>
      </c>
      <c r="F1758" t="s">
        <v>57</v>
      </c>
      <c r="G1758">
        <v>331.899</v>
      </c>
      <c r="H1758">
        <v>39.587400000000002</v>
      </c>
      <c r="I1758">
        <v>-75.349018931000003</v>
      </c>
      <c r="J1758">
        <v>34033</v>
      </c>
    </row>
    <row r="1759" spans="1:10" x14ac:dyDescent="0.25">
      <c r="A1759" t="str">
        <f t="shared" si="27"/>
        <v>NJSomerset</v>
      </c>
      <c r="B1759" t="s">
        <v>1529</v>
      </c>
      <c r="C1759" t="s">
        <v>126</v>
      </c>
      <c r="D1759" t="s">
        <v>368</v>
      </c>
      <c r="E1759" t="s">
        <v>296</v>
      </c>
      <c r="F1759" t="s">
        <v>57</v>
      </c>
      <c r="G1759">
        <v>301.81299999999902</v>
      </c>
      <c r="H1759">
        <v>40.563499999999998</v>
      </c>
      <c r="I1759">
        <v>-74.616318480199993</v>
      </c>
      <c r="J1759">
        <v>34035</v>
      </c>
    </row>
    <row r="1760" spans="1:10" x14ac:dyDescent="0.25">
      <c r="A1760" t="str">
        <f t="shared" si="27"/>
        <v>NJSussex</v>
      </c>
      <c r="B1760" t="s">
        <v>1529</v>
      </c>
      <c r="C1760" t="s">
        <v>126</v>
      </c>
      <c r="D1760" t="s">
        <v>325</v>
      </c>
      <c r="E1760" t="s">
        <v>635</v>
      </c>
      <c r="F1760" t="s">
        <v>57</v>
      </c>
      <c r="G1760">
        <v>519.01400000000001</v>
      </c>
      <c r="H1760">
        <v>41.139499999999998</v>
      </c>
      <c r="I1760">
        <v>-74.690246833399996</v>
      </c>
      <c r="J1760">
        <v>34037</v>
      </c>
    </row>
    <row r="1761" spans="1:10" x14ac:dyDescent="0.25">
      <c r="A1761" t="str">
        <f t="shared" si="27"/>
        <v>NJUnion</v>
      </c>
      <c r="B1761" t="s">
        <v>1529</v>
      </c>
      <c r="C1761" t="s">
        <v>126</v>
      </c>
      <c r="D1761" t="s">
        <v>327</v>
      </c>
      <c r="E1761" t="s">
        <v>494</v>
      </c>
      <c r="F1761" t="s">
        <v>57</v>
      </c>
      <c r="G1761">
        <v>102.855</v>
      </c>
      <c r="H1761">
        <v>40.6599</v>
      </c>
      <c r="I1761">
        <v>-74.3088921027</v>
      </c>
      <c r="J1761">
        <v>34039</v>
      </c>
    </row>
    <row r="1762" spans="1:10" x14ac:dyDescent="0.25">
      <c r="A1762" t="str">
        <f t="shared" si="27"/>
        <v>NJWarren</v>
      </c>
      <c r="B1762" t="s">
        <v>1529</v>
      </c>
      <c r="C1762" t="s">
        <v>126</v>
      </c>
      <c r="D1762" t="s">
        <v>329</v>
      </c>
      <c r="E1762" t="s">
        <v>734</v>
      </c>
      <c r="F1762" t="s">
        <v>57</v>
      </c>
      <c r="G1762">
        <v>356.91800000000001</v>
      </c>
      <c r="H1762">
        <v>40.857199999999999</v>
      </c>
      <c r="I1762">
        <v>-74.9970250115</v>
      </c>
      <c r="J1762">
        <v>34041</v>
      </c>
    </row>
    <row r="1763" spans="1:10" x14ac:dyDescent="0.25">
      <c r="A1763" t="str">
        <f t="shared" si="27"/>
        <v>NMDo±a Ana</v>
      </c>
      <c r="B1763" t="s">
        <v>1537</v>
      </c>
      <c r="C1763" t="s">
        <v>2373</v>
      </c>
      <c r="D1763" t="s">
        <v>415</v>
      </c>
      <c r="E1763" t="s">
        <v>1538</v>
      </c>
      <c r="F1763" t="s">
        <v>57</v>
      </c>
      <c r="G1763">
        <v>3807.511</v>
      </c>
      <c r="H1763">
        <v>32.352600000000002</v>
      </c>
      <c r="I1763">
        <v>-106.832777447</v>
      </c>
      <c r="J1763">
        <v>35013</v>
      </c>
    </row>
    <row r="1764" spans="1:10" x14ac:dyDescent="0.25">
      <c r="A1764" t="str">
        <f t="shared" si="27"/>
        <v>NMGuadalupe</v>
      </c>
      <c r="B1764" t="s">
        <v>1537</v>
      </c>
      <c r="C1764" t="s">
        <v>2373</v>
      </c>
      <c r="D1764" t="s">
        <v>419</v>
      </c>
      <c r="E1764" t="s">
        <v>1539</v>
      </c>
      <c r="F1764" t="s">
        <v>57</v>
      </c>
      <c r="G1764">
        <v>3030.482</v>
      </c>
      <c r="H1764">
        <v>34.863199999999999</v>
      </c>
      <c r="I1764">
        <v>-104.790806381</v>
      </c>
      <c r="J1764">
        <v>35019</v>
      </c>
    </row>
    <row r="1765" spans="1:10" x14ac:dyDescent="0.25">
      <c r="A1765" t="str">
        <f t="shared" si="27"/>
        <v>NMHidalgo</v>
      </c>
      <c r="B1765" t="s">
        <v>1537</v>
      </c>
      <c r="C1765" t="s">
        <v>2373</v>
      </c>
      <c r="D1765" t="s">
        <v>360</v>
      </c>
      <c r="E1765" t="s">
        <v>263</v>
      </c>
      <c r="F1765" t="s">
        <v>57</v>
      </c>
      <c r="G1765">
        <v>3436.8609999999999</v>
      </c>
      <c r="H1765">
        <v>31.914100000000001</v>
      </c>
      <c r="I1765">
        <v>-108.714804242</v>
      </c>
      <c r="J1765">
        <v>35023</v>
      </c>
    </row>
    <row r="1766" spans="1:10" x14ac:dyDescent="0.25">
      <c r="A1766" t="str">
        <f t="shared" si="27"/>
        <v>NMLea</v>
      </c>
      <c r="B1766" t="s">
        <v>1537</v>
      </c>
      <c r="C1766" t="s">
        <v>2373</v>
      </c>
      <c r="D1766" t="s">
        <v>362</v>
      </c>
      <c r="E1766" t="s">
        <v>1540</v>
      </c>
      <c r="F1766" t="s">
        <v>57</v>
      </c>
      <c r="G1766">
        <v>4390.9319999999998</v>
      </c>
      <c r="H1766">
        <v>32.792200000000001</v>
      </c>
      <c r="I1766">
        <v>-103.412450802</v>
      </c>
      <c r="J1766">
        <v>35025</v>
      </c>
    </row>
    <row r="1767" spans="1:10" x14ac:dyDescent="0.25">
      <c r="A1767" t="str">
        <f t="shared" si="27"/>
        <v>NMLincoln</v>
      </c>
      <c r="B1767" t="s">
        <v>1537</v>
      </c>
      <c r="C1767" t="s">
        <v>2373</v>
      </c>
      <c r="D1767" t="s">
        <v>364</v>
      </c>
      <c r="E1767" t="s">
        <v>245</v>
      </c>
      <c r="F1767" t="s">
        <v>57</v>
      </c>
      <c r="G1767">
        <v>4831.0910000000003</v>
      </c>
      <c r="H1767">
        <v>33.745199999999997</v>
      </c>
      <c r="I1767">
        <v>-105.459233029</v>
      </c>
      <c r="J1767">
        <v>35027</v>
      </c>
    </row>
    <row r="1768" spans="1:10" x14ac:dyDescent="0.25">
      <c r="A1768" t="str">
        <f t="shared" si="27"/>
        <v>NMLos Alamos</v>
      </c>
      <c r="B1768" t="s">
        <v>1537</v>
      </c>
      <c r="C1768" t="s">
        <v>2373</v>
      </c>
      <c r="D1768" t="s">
        <v>1541</v>
      </c>
      <c r="E1768" t="s">
        <v>1542</v>
      </c>
      <c r="F1768" t="s">
        <v>57</v>
      </c>
      <c r="G1768">
        <v>109.167</v>
      </c>
      <c r="H1768">
        <v>35.869399999999999</v>
      </c>
      <c r="I1768">
        <v>-106.30727374</v>
      </c>
      <c r="J1768">
        <v>35028</v>
      </c>
    </row>
    <row r="1769" spans="1:10" x14ac:dyDescent="0.25">
      <c r="A1769" t="str">
        <f t="shared" si="27"/>
        <v>NMMcKinley</v>
      </c>
      <c r="B1769" t="s">
        <v>1537</v>
      </c>
      <c r="C1769" t="s">
        <v>2373</v>
      </c>
      <c r="D1769" t="s">
        <v>323</v>
      </c>
      <c r="E1769" t="s">
        <v>1543</v>
      </c>
      <c r="F1769" t="s">
        <v>57</v>
      </c>
      <c r="G1769">
        <v>5449.8090000000002</v>
      </c>
      <c r="H1769">
        <v>35.580599999999997</v>
      </c>
      <c r="I1769">
        <v>-108.261832868</v>
      </c>
      <c r="J1769">
        <v>35031</v>
      </c>
    </row>
    <row r="1770" spans="1:10" x14ac:dyDescent="0.25">
      <c r="A1770" t="str">
        <f t="shared" si="27"/>
        <v>NMOtero</v>
      </c>
      <c r="B1770" t="s">
        <v>1537</v>
      </c>
      <c r="C1770" t="s">
        <v>2373</v>
      </c>
      <c r="D1770" t="s">
        <v>368</v>
      </c>
      <c r="E1770" t="s">
        <v>576</v>
      </c>
      <c r="F1770" t="s">
        <v>57</v>
      </c>
      <c r="G1770">
        <v>6613.2089999999998</v>
      </c>
      <c r="H1770">
        <v>32.613100000000003</v>
      </c>
      <c r="I1770">
        <v>-105.74160762299999</v>
      </c>
      <c r="J1770">
        <v>35035</v>
      </c>
    </row>
    <row r="1771" spans="1:10" x14ac:dyDescent="0.25">
      <c r="A1771" t="str">
        <f t="shared" si="27"/>
        <v>NMQuay</v>
      </c>
      <c r="B1771" t="s">
        <v>1537</v>
      </c>
      <c r="C1771" t="s">
        <v>2373</v>
      </c>
      <c r="D1771" t="s">
        <v>325</v>
      </c>
      <c r="E1771" t="s">
        <v>1544</v>
      </c>
      <c r="F1771" t="s">
        <v>57</v>
      </c>
      <c r="G1771">
        <v>2874.3490000000002</v>
      </c>
      <c r="H1771">
        <v>35.104300000000002</v>
      </c>
      <c r="I1771">
        <v>-103.549691267</v>
      </c>
      <c r="J1771">
        <v>35037</v>
      </c>
    </row>
    <row r="1772" spans="1:10" x14ac:dyDescent="0.25">
      <c r="A1772" t="str">
        <f t="shared" si="27"/>
        <v>NMRoosevelt</v>
      </c>
      <c r="B1772" t="s">
        <v>1537</v>
      </c>
      <c r="C1772" t="s">
        <v>2373</v>
      </c>
      <c r="D1772" t="s">
        <v>329</v>
      </c>
      <c r="E1772" t="s">
        <v>1454</v>
      </c>
      <c r="F1772" t="s">
        <v>57</v>
      </c>
      <c r="G1772">
        <v>2447.431</v>
      </c>
      <c r="H1772">
        <v>34.021299999999997</v>
      </c>
      <c r="I1772">
        <v>-103.480188313</v>
      </c>
      <c r="J1772">
        <v>35041</v>
      </c>
    </row>
    <row r="1773" spans="1:10" x14ac:dyDescent="0.25">
      <c r="A1773" t="str">
        <f t="shared" si="27"/>
        <v>NMSan Miguel</v>
      </c>
      <c r="B1773" t="s">
        <v>1537</v>
      </c>
      <c r="C1773" t="s">
        <v>2373</v>
      </c>
      <c r="D1773" t="s">
        <v>372</v>
      </c>
      <c r="E1773" t="s">
        <v>609</v>
      </c>
      <c r="F1773" t="s">
        <v>57</v>
      </c>
      <c r="G1773">
        <v>4715.8209999999999</v>
      </c>
      <c r="H1773">
        <v>35.4803</v>
      </c>
      <c r="I1773">
        <v>-104.81577247600001</v>
      </c>
      <c r="J1773">
        <v>35047</v>
      </c>
    </row>
    <row r="1774" spans="1:10" x14ac:dyDescent="0.25">
      <c r="A1774" t="str">
        <f t="shared" si="27"/>
        <v>NMSanta Fe</v>
      </c>
      <c r="B1774" t="s">
        <v>1537</v>
      </c>
      <c r="C1774" t="s">
        <v>2373</v>
      </c>
      <c r="D1774" t="s">
        <v>333</v>
      </c>
      <c r="E1774" t="s">
        <v>1545</v>
      </c>
      <c r="F1774" t="s">
        <v>57</v>
      </c>
      <c r="G1774">
        <v>1909.414</v>
      </c>
      <c r="H1774">
        <v>35.506900000000002</v>
      </c>
      <c r="I1774">
        <v>-105.976078386</v>
      </c>
      <c r="J1774">
        <v>35049</v>
      </c>
    </row>
    <row r="1775" spans="1:10" x14ac:dyDescent="0.25">
      <c r="A1775" t="str">
        <f t="shared" si="27"/>
        <v>NMSocorro</v>
      </c>
      <c r="B1775" t="s">
        <v>1537</v>
      </c>
      <c r="C1775" t="s">
        <v>2373</v>
      </c>
      <c r="D1775" t="s">
        <v>335</v>
      </c>
      <c r="E1775" t="s">
        <v>1546</v>
      </c>
      <c r="F1775" t="s">
        <v>57</v>
      </c>
      <c r="G1775">
        <v>6646.6790000000001</v>
      </c>
      <c r="H1775">
        <v>34.007300000000001</v>
      </c>
      <c r="I1775">
        <v>-106.93031465</v>
      </c>
      <c r="J1775">
        <v>35053</v>
      </c>
    </row>
    <row r="1776" spans="1:10" x14ac:dyDescent="0.25">
      <c r="A1776" t="str">
        <f t="shared" si="27"/>
        <v>NMTorrance</v>
      </c>
      <c r="B1776" t="s">
        <v>1537</v>
      </c>
      <c r="C1776" t="s">
        <v>2373</v>
      </c>
      <c r="D1776" t="s">
        <v>337</v>
      </c>
      <c r="E1776" t="s">
        <v>1547</v>
      </c>
      <c r="F1776" t="s">
        <v>57</v>
      </c>
      <c r="G1776">
        <v>3344.8449999999998</v>
      </c>
      <c r="H1776">
        <v>34.6404</v>
      </c>
      <c r="I1776">
        <v>-105.85080356900001</v>
      </c>
      <c r="J1776">
        <v>35057</v>
      </c>
    </row>
    <row r="1777" spans="1:10" x14ac:dyDescent="0.25">
      <c r="A1777" t="str">
        <f t="shared" si="27"/>
        <v>NMUnion</v>
      </c>
      <c r="B1777" t="s">
        <v>1537</v>
      </c>
      <c r="C1777" t="s">
        <v>2373</v>
      </c>
      <c r="D1777" t="s">
        <v>378</v>
      </c>
      <c r="E1777" t="s">
        <v>494</v>
      </c>
      <c r="F1777" t="s">
        <v>57</v>
      </c>
      <c r="G1777">
        <v>3823.7440000000001</v>
      </c>
      <c r="H1777">
        <v>36.4818</v>
      </c>
      <c r="I1777">
        <v>-103.47101125499999</v>
      </c>
      <c r="J1777">
        <v>35059</v>
      </c>
    </row>
    <row r="1778" spans="1:10" x14ac:dyDescent="0.25">
      <c r="A1778" t="str">
        <f t="shared" si="27"/>
        <v>NMValencia</v>
      </c>
      <c r="B1778" t="s">
        <v>1537</v>
      </c>
      <c r="C1778" t="s">
        <v>2373</v>
      </c>
      <c r="D1778" t="s">
        <v>339</v>
      </c>
      <c r="E1778" t="s">
        <v>1548</v>
      </c>
      <c r="F1778" t="s">
        <v>57</v>
      </c>
      <c r="G1778">
        <v>1066.175</v>
      </c>
      <c r="H1778">
        <v>34.715400000000002</v>
      </c>
      <c r="I1778">
        <v>-106.809167719</v>
      </c>
      <c r="J1778">
        <v>35061</v>
      </c>
    </row>
    <row r="1779" spans="1:10" x14ac:dyDescent="0.25">
      <c r="A1779" t="str">
        <f t="shared" si="27"/>
        <v>NMBernalillo</v>
      </c>
      <c r="B1779" t="s">
        <v>1537</v>
      </c>
      <c r="C1779" t="s">
        <v>2373</v>
      </c>
      <c r="D1779" t="s">
        <v>349</v>
      </c>
      <c r="E1779" t="s">
        <v>1549</v>
      </c>
      <c r="F1779" t="s">
        <v>57</v>
      </c>
      <c r="G1779">
        <v>1160.828</v>
      </c>
      <c r="H1779">
        <v>35.051299999999998</v>
      </c>
      <c r="I1779">
        <v>-106.670070169</v>
      </c>
      <c r="J1779">
        <v>35001</v>
      </c>
    </row>
    <row r="1780" spans="1:10" x14ac:dyDescent="0.25">
      <c r="A1780" t="str">
        <f t="shared" si="27"/>
        <v>NMCatron</v>
      </c>
      <c r="B1780" t="s">
        <v>1537</v>
      </c>
      <c r="C1780" t="s">
        <v>2373</v>
      </c>
      <c r="D1780" t="s">
        <v>351</v>
      </c>
      <c r="E1780" t="s">
        <v>1550</v>
      </c>
      <c r="F1780" t="s">
        <v>57</v>
      </c>
      <c r="G1780">
        <v>6923.69</v>
      </c>
      <c r="H1780">
        <v>33.915399999999998</v>
      </c>
      <c r="I1780">
        <v>-108.40473648699999</v>
      </c>
      <c r="J1780">
        <v>35003</v>
      </c>
    </row>
    <row r="1781" spans="1:10" x14ac:dyDescent="0.25">
      <c r="A1781" t="str">
        <f t="shared" si="27"/>
        <v>NMChaves</v>
      </c>
      <c r="B1781" t="s">
        <v>1537</v>
      </c>
      <c r="C1781" t="s">
        <v>2373</v>
      </c>
      <c r="D1781" t="s">
        <v>352</v>
      </c>
      <c r="E1781" t="s">
        <v>1551</v>
      </c>
      <c r="F1781" t="s">
        <v>57</v>
      </c>
      <c r="G1781">
        <v>6065.2749999999996</v>
      </c>
      <c r="H1781">
        <v>33.363199999999999</v>
      </c>
      <c r="I1781">
        <v>-104.467017914</v>
      </c>
      <c r="J1781">
        <v>35005</v>
      </c>
    </row>
    <row r="1782" spans="1:10" x14ac:dyDescent="0.25">
      <c r="A1782" t="str">
        <f t="shared" si="27"/>
        <v>NMCibola</v>
      </c>
      <c r="B1782" t="s">
        <v>1537</v>
      </c>
      <c r="C1782" t="s">
        <v>2373</v>
      </c>
      <c r="D1782" t="s">
        <v>1552</v>
      </c>
      <c r="E1782" t="s">
        <v>1553</v>
      </c>
      <c r="F1782" t="s">
        <v>57</v>
      </c>
      <c r="G1782">
        <v>4539.4799999999996</v>
      </c>
      <c r="H1782">
        <v>34.912599999999998</v>
      </c>
      <c r="I1782">
        <v>-107.999601383</v>
      </c>
      <c r="J1782">
        <v>35006</v>
      </c>
    </row>
    <row r="1783" spans="1:10" x14ac:dyDescent="0.25">
      <c r="A1783" t="str">
        <f t="shared" si="27"/>
        <v>NMColfax</v>
      </c>
      <c r="B1783" t="s">
        <v>1537</v>
      </c>
      <c r="C1783" t="s">
        <v>2373</v>
      </c>
      <c r="D1783" t="s">
        <v>354</v>
      </c>
      <c r="E1783" t="s">
        <v>1487</v>
      </c>
      <c r="F1783" t="s">
        <v>57</v>
      </c>
      <c r="G1783">
        <v>3758.06</v>
      </c>
      <c r="H1783">
        <v>36.606200000000001</v>
      </c>
      <c r="I1783">
        <v>-104.646881385</v>
      </c>
      <c r="J1783">
        <v>35007</v>
      </c>
    </row>
    <row r="1784" spans="1:10" x14ac:dyDescent="0.25">
      <c r="A1784" t="str">
        <f t="shared" si="27"/>
        <v>NMCurry</v>
      </c>
      <c r="B1784" t="s">
        <v>1537</v>
      </c>
      <c r="C1784" t="s">
        <v>2373</v>
      </c>
      <c r="D1784" t="s">
        <v>356</v>
      </c>
      <c r="E1784" t="s">
        <v>1554</v>
      </c>
      <c r="F1784" t="s">
        <v>57</v>
      </c>
      <c r="G1784">
        <v>1404.797</v>
      </c>
      <c r="H1784">
        <v>34.574199999999998</v>
      </c>
      <c r="I1784">
        <v>-103.34681584499999</v>
      </c>
      <c r="J1784">
        <v>35009</v>
      </c>
    </row>
    <row r="1785" spans="1:10" x14ac:dyDescent="0.25">
      <c r="A1785" t="str">
        <f t="shared" si="27"/>
        <v>NMDe Baca</v>
      </c>
      <c r="B1785" t="s">
        <v>1537</v>
      </c>
      <c r="C1785" t="s">
        <v>2373</v>
      </c>
      <c r="D1785" t="s">
        <v>358</v>
      </c>
      <c r="E1785" t="s">
        <v>1555</v>
      </c>
      <c r="F1785" t="s">
        <v>57</v>
      </c>
      <c r="G1785">
        <v>2322.623</v>
      </c>
      <c r="H1785">
        <v>34.342399999999998</v>
      </c>
      <c r="I1785">
        <v>-104.411996789</v>
      </c>
      <c r="J1785">
        <v>35011</v>
      </c>
    </row>
    <row r="1786" spans="1:10" x14ac:dyDescent="0.25">
      <c r="A1786" t="str">
        <f t="shared" si="27"/>
        <v>NMEddy</v>
      </c>
      <c r="B1786" t="s">
        <v>1537</v>
      </c>
      <c r="C1786" t="s">
        <v>2373</v>
      </c>
      <c r="D1786" t="s">
        <v>417</v>
      </c>
      <c r="E1786" t="s">
        <v>1556</v>
      </c>
      <c r="F1786" t="s">
        <v>57</v>
      </c>
      <c r="G1786">
        <v>4175.7259999999997</v>
      </c>
      <c r="H1786">
        <v>32.471499999999999</v>
      </c>
      <c r="I1786">
        <v>-104.30422146399999</v>
      </c>
      <c r="J1786">
        <v>35015</v>
      </c>
    </row>
    <row r="1787" spans="1:10" x14ac:dyDescent="0.25">
      <c r="A1787" t="str">
        <f t="shared" si="27"/>
        <v>NMGrant</v>
      </c>
      <c r="B1787" t="s">
        <v>1537</v>
      </c>
      <c r="C1787" t="s">
        <v>2373</v>
      </c>
      <c r="D1787" t="s">
        <v>418</v>
      </c>
      <c r="E1787" t="s">
        <v>465</v>
      </c>
      <c r="F1787" t="s">
        <v>57</v>
      </c>
      <c r="G1787">
        <v>3961.625</v>
      </c>
      <c r="H1787">
        <v>32.738999999999997</v>
      </c>
      <c r="I1787">
        <v>-108.38228665299999</v>
      </c>
      <c r="J1787">
        <v>35017</v>
      </c>
    </row>
    <row r="1788" spans="1:10" x14ac:dyDescent="0.25">
      <c r="A1788" t="str">
        <f t="shared" si="27"/>
        <v>NMHarding</v>
      </c>
      <c r="B1788" t="s">
        <v>1537</v>
      </c>
      <c r="C1788" t="s">
        <v>2373</v>
      </c>
      <c r="D1788" t="s">
        <v>421</v>
      </c>
      <c r="E1788" t="s">
        <v>1557</v>
      </c>
      <c r="F1788" t="s">
        <v>57</v>
      </c>
      <c r="G1788">
        <v>2125.442</v>
      </c>
      <c r="H1788">
        <v>35.857999999999997</v>
      </c>
      <c r="I1788">
        <v>-103.819893738</v>
      </c>
      <c r="J1788">
        <v>35021</v>
      </c>
    </row>
    <row r="1789" spans="1:10" x14ac:dyDescent="0.25">
      <c r="A1789" t="str">
        <f t="shared" si="27"/>
        <v>NMLuna</v>
      </c>
      <c r="B1789" t="s">
        <v>1537</v>
      </c>
      <c r="C1789" t="s">
        <v>2373</v>
      </c>
      <c r="D1789" t="s">
        <v>321</v>
      </c>
      <c r="E1789" t="s">
        <v>1558</v>
      </c>
      <c r="F1789" t="s">
        <v>57</v>
      </c>
      <c r="G1789">
        <v>2965.1880000000001</v>
      </c>
      <c r="H1789">
        <v>32.182200000000002</v>
      </c>
      <c r="I1789">
        <v>-107.74974323799999</v>
      </c>
      <c r="J1789">
        <v>35029</v>
      </c>
    </row>
    <row r="1790" spans="1:10" x14ac:dyDescent="0.25">
      <c r="A1790" t="str">
        <f t="shared" si="27"/>
        <v>NMMora</v>
      </c>
      <c r="B1790" t="s">
        <v>1537</v>
      </c>
      <c r="C1790" t="s">
        <v>2373</v>
      </c>
      <c r="D1790" t="s">
        <v>366</v>
      </c>
      <c r="E1790" t="s">
        <v>1559</v>
      </c>
      <c r="F1790" t="s">
        <v>57</v>
      </c>
      <c r="G1790">
        <v>1931.2739999999999</v>
      </c>
      <c r="H1790">
        <v>36.009900000000002</v>
      </c>
      <c r="I1790">
        <v>-104.94451795000001</v>
      </c>
      <c r="J1790">
        <v>35033</v>
      </c>
    </row>
    <row r="1791" spans="1:10" x14ac:dyDescent="0.25">
      <c r="A1791" t="str">
        <f t="shared" si="27"/>
        <v>NMRio Arriba</v>
      </c>
      <c r="B1791" t="s">
        <v>1537</v>
      </c>
      <c r="C1791" t="s">
        <v>2373</v>
      </c>
      <c r="D1791" t="s">
        <v>327</v>
      </c>
      <c r="E1791" t="s">
        <v>1560</v>
      </c>
      <c r="F1791" t="s">
        <v>57</v>
      </c>
      <c r="G1791">
        <v>5860.8370000000004</v>
      </c>
      <c r="H1791">
        <v>36.509599999999999</v>
      </c>
      <c r="I1791">
        <v>-106.69312010599999</v>
      </c>
      <c r="J1791">
        <v>35039</v>
      </c>
    </row>
    <row r="1792" spans="1:10" x14ac:dyDescent="0.25">
      <c r="A1792" t="str">
        <f t="shared" si="27"/>
        <v>NMSandoval</v>
      </c>
      <c r="B1792" t="s">
        <v>1537</v>
      </c>
      <c r="C1792" t="s">
        <v>2373</v>
      </c>
      <c r="D1792" t="s">
        <v>370</v>
      </c>
      <c r="E1792" t="s">
        <v>1561</v>
      </c>
      <c r="F1792" t="s">
        <v>57</v>
      </c>
      <c r="G1792">
        <v>3710.65</v>
      </c>
      <c r="H1792">
        <v>35.688600000000001</v>
      </c>
      <c r="I1792">
        <v>-106.86581238399999</v>
      </c>
      <c r="J1792">
        <v>35043</v>
      </c>
    </row>
    <row r="1793" spans="1:10" x14ac:dyDescent="0.25">
      <c r="A1793" t="str">
        <f t="shared" si="27"/>
        <v>NMSan Juan</v>
      </c>
      <c r="B1793" t="s">
        <v>1537</v>
      </c>
      <c r="C1793" t="s">
        <v>2373</v>
      </c>
      <c r="D1793" t="s">
        <v>331</v>
      </c>
      <c r="E1793" t="s">
        <v>279</v>
      </c>
      <c r="F1793" t="s">
        <v>57</v>
      </c>
      <c r="G1793">
        <v>5513.067</v>
      </c>
      <c r="H1793">
        <v>36.508499999999998</v>
      </c>
      <c r="I1793">
        <v>-108.320631049</v>
      </c>
      <c r="J1793">
        <v>35045</v>
      </c>
    </row>
    <row r="1794" spans="1:10" x14ac:dyDescent="0.25">
      <c r="A1794" t="str">
        <f t="shared" si="27"/>
        <v>NMSierra</v>
      </c>
      <c r="B1794" t="s">
        <v>1537</v>
      </c>
      <c r="C1794" t="s">
        <v>2373</v>
      </c>
      <c r="D1794" t="s">
        <v>374</v>
      </c>
      <c r="E1794" t="s">
        <v>529</v>
      </c>
      <c r="F1794" t="s">
        <v>57</v>
      </c>
      <c r="G1794">
        <v>4178.9560000000001</v>
      </c>
      <c r="H1794">
        <v>33.130499999999998</v>
      </c>
      <c r="I1794">
        <v>-107.192323539</v>
      </c>
      <c r="J1794">
        <v>35051</v>
      </c>
    </row>
    <row r="1795" spans="1:10" x14ac:dyDescent="0.25">
      <c r="A1795" t="str">
        <f t="shared" ref="A1795:A1858" si="28">C1795&amp;E1795</f>
        <v>NMTaos</v>
      </c>
      <c r="B1795" t="s">
        <v>1537</v>
      </c>
      <c r="C1795" t="s">
        <v>2373</v>
      </c>
      <c r="D1795" t="s">
        <v>376</v>
      </c>
      <c r="E1795" t="s">
        <v>1562</v>
      </c>
      <c r="F1795" t="s">
        <v>57</v>
      </c>
      <c r="G1795">
        <v>2203.11</v>
      </c>
      <c r="H1795">
        <v>36.578299999999999</v>
      </c>
      <c r="I1795">
        <v>-105.63095742900001</v>
      </c>
      <c r="J1795">
        <v>35055</v>
      </c>
    </row>
    <row r="1796" spans="1:10" x14ac:dyDescent="0.25">
      <c r="A1796" t="str">
        <f t="shared" si="28"/>
        <v>NYAlbany</v>
      </c>
      <c r="B1796" t="s">
        <v>1563</v>
      </c>
      <c r="C1796" t="s">
        <v>56</v>
      </c>
      <c r="D1796" t="s">
        <v>349</v>
      </c>
      <c r="E1796" t="s">
        <v>1564</v>
      </c>
      <c r="F1796" t="s">
        <v>57</v>
      </c>
      <c r="G1796">
        <v>522.80399999999895</v>
      </c>
      <c r="H1796">
        <v>42.600200000000001</v>
      </c>
      <c r="I1796">
        <v>-73.973544847300005</v>
      </c>
      <c r="J1796">
        <v>36001</v>
      </c>
    </row>
    <row r="1797" spans="1:10" x14ac:dyDescent="0.25">
      <c r="A1797" t="str">
        <f t="shared" si="28"/>
        <v>NYAllegany</v>
      </c>
      <c r="B1797" t="s">
        <v>1563</v>
      </c>
      <c r="C1797" t="s">
        <v>56</v>
      </c>
      <c r="D1797" t="s">
        <v>351</v>
      </c>
      <c r="E1797" t="s">
        <v>1212</v>
      </c>
      <c r="F1797" t="s">
        <v>57</v>
      </c>
      <c r="G1797">
        <v>1029.308</v>
      </c>
      <c r="H1797">
        <v>42.257399999999997</v>
      </c>
      <c r="I1797">
        <v>-78.027580265200001</v>
      </c>
      <c r="J1797">
        <v>36003</v>
      </c>
    </row>
    <row r="1798" spans="1:10" x14ac:dyDescent="0.25">
      <c r="A1798" t="str">
        <f t="shared" si="28"/>
        <v>NYBronx</v>
      </c>
      <c r="B1798" t="s">
        <v>1563</v>
      </c>
      <c r="C1798" t="s">
        <v>56</v>
      </c>
      <c r="D1798" t="s">
        <v>352</v>
      </c>
      <c r="E1798" t="s">
        <v>1565</v>
      </c>
      <c r="F1798" t="s">
        <v>57</v>
      </c>
      <c r="G1798">
        <v>42.095999999999897</v>
      </c>
      <c r="H1798">
        <v>40.849899999999998</v>
      </c>
      <c r="I1798">
        <v>-73.864838784499995</v>
      </c>
      <c r="J1798">
        <v>36005</v>
      </c>
    </row>
    <row r="1799" spans="1:10" x14ac:dyDescent="0.25">
      <c r="A1799" t="str">
        <f t="shared" si="28"/>
        <v>NYCattaraugus</v>
      </c>
      <c r="B1799" t="s">
        <v>1563</v>
      </c>
      <c r="C1799" t="s">
        <v>56</v>
      </c>
      <c r="D1799" t="s">
        <v>356</v>
      </c>
      <c r="E1799" t="s">
        <v>1566</v>
      </c>
      <c r="F1799" t="s">
        <v>57</v>
      </c>
      <c r="G1799">
        <v>1308.3499999999999</v>
      </c>
      <c r="H1799">
        <v>42.248600000000003</v>
      </c>
      <c r="I1799">
        <v>-78.678837726099999</v>
      </c>
      <c r="J1799">
        <v>36009</v>
      </c>
    </row>
    <row r="1800" spans="1:10" x14ac:dyDescent="0.25">
      <c r="A1800" t="str">
        <f t="shared" si="28"/>
        <v>NYCayuga</v>
      </c>
      <c r="B1800" t="s">
        <v>1563</v>
      </c>
      <c r="C1800" t="s">
        <v>56</v>
      </c>
      <c r="D1800" t="s">
        <v>358</v>
      </c>
      <c r="E1800" t="s">
        <v>1567</v>
      </c>
      <c r="F1800" t="s">
        <v>57</v>
      </c>
      <c r="G1800">
        <v>691.58199999999897</v>
      </c>
      <c r="H1800">
        <v>42.917499999999997</v>
      </c>
      <c r="I1800">
        <v>-76.554509947</v>
      </c>
      <c r="J1800">
        <v>36011</v>
      </c>
    </row>
    <row r="1801" spans="1:10" x14ac:dyDescent="0.25">
      <c r="A1801" t="str">
        <f t="shared" si="28"/>
        <v>NYChautauqua</v>
      </c>
      <c r="B1801" t="s">
        <v>1563</v>
      </c>
      <c r="C1801" t="s">
        <v>56</v>
      </c>
      <c r="D1801" t="s">
        <v>415</v>
      </c>
      <c r="E1801" t="s">
        <v>1071</v>
      </c>
      <c r="F1801" t="s">
        <v>57</v>
      </c>
      <c r="G1801">
        <v>1060.2260000000001</v>
      </c>
      <c r="H1801">
        <v>42.227899999999998</v>
      </c>
      <c r="I1801">
        <v>-79.366416821000001</v>
      </c>
      <c r="J1801">
        <v>36013</v>
      </c>
    </row>
    <row r="1802" spans="1:10" x14ac:dyDescent="0.25">
      <c r="A1802" t="str">
        <f t="shared" si="28"/>
        <v>NYChenango</v>
      </c>
      <c r="B1802" t="s">
        <v>1563</v>
      </c>
      <c r="C1802" t="s">
        <v>56</v>
      </c>
      <c r="D1802" t="s">
        <v>418</v>
      </c>
      <c r="E1802" t="s">
        <v>1568</v>
      </c>
      <c r="F1802" t="s">
        <v>57</v>
      </c>
      <c r="G1802">
        <v>893.548</v>
      </c>
      <c r="H1802">
        <v>42.493499999999997</v>
      </c>
      <c r="I1802">
        <v>-75.611571342000005</v>
      </c>
      <c r="J1802">
        <v>36017</v>
      </c>
    </row>
    <row r="1803" spans="1:10" x14ac:dyDescent="0.25">
      <c r="A1803" t="str">
        <f t="shared" si="28"/>
        <v>NYDelaware</v>
      </c>
      <c r="B1803" t="s">
        <v>1563</v>
      </c>
      <c r="C1803" t="s">
        <v>56</v>
      </c>
      <c r="D1803" t="s">
        <v>362</v>
      </c>
      <c r="E1803" t="s">
        <v>246</v>
      </c>
      <c r="F1803" t="s">
        <v>57</v>
      </c>
      <c r="G1803">
        <v>1442.44</v>
      </c>
      <c r="H1803">
        <v>42.198099999999997</v>
      </c>
      <c r="I1803">
        <v>-74.966481196399997</v>
      </c>
      <c r="J1803">
        <v>36025</v>
      </c>
    </row>
    <row r="1804" spans="1:10" x14ac:dyDescent="0.25">
      <c r="A1804" t="str">
        <f t="shared" si="28"/>
        <v>NYEssex</v>
      </c>
      <c r="B1804" t="s">
        <v>1563</v>
      </c>
      <c r="C1804" t="s">
        <v>56</v>
      </c>
      <c r="D1804" t="s">
        <v>323</v>
      </c>
      <c r="E1804" t="s">
        <v>270</v>
      </c>
      <c r="F1804" t="s">
        <v>57</v>
      </c>
      <c r="G1804">
        <v>1794.2280000000001</v>
      </c>
      <c r="H1804">
        <v>44.117199999999997</v>
      </c>
      <c r="I1804">
        <v>-73.772641767500005</v>
      </c>
      <c r="J1804">
        <v>36031</v>
      </c>
    </row>
    <row r="1805" spans="1:10" x14ac:dyDescent="0.25">
      <c r="A1805" t="str">
        <f t="shared" si="28"/>
        <v>NYHamilton</v>
      </c>
      <c r="B1805" t="s">
        <v>1563</v>
      </c>
      <c r="C1805" t="s">
        <v>56</v>
      </c>
      <c r="D1805" t="s">
        <v>329</v>
      </c>
      <c r="E1805" t="s">
        <v>658</v>
      </c>
      <c r="F1805" t="s">
        <v>57</v>
      </c>
      <c r="G1805">
        <v>1717.373</v>
      </c>
      <c r="H1805">
        <v>43.661099999999998</v>
      </c>
      <c r="I1805">
        <v>-74.497373248700001</v>
      </c>
      <c r="J1805">
        <v>36041</v>
      </c>
    </row>
    <row r="1806" spans="1:10" x14ac:dyDescent="0.25">
      <c r="A1806" t="str">
        <f t="shared" si="28"/>
        <v>NYJefferson</v>
      </c>
      <c r="B1806" t="s">
        <v>1563</v>
      </c>
      <c r="C1806" t="s">
        <v>56</v>
      </c>
      <c r="D1806" t="s">
        <v>331</v>
      </c>
      <c r="E1806" t="s">
        <v>210</v>
      </c>
      <c r="F1806" t="s">
        <v>57</v>
      </c>
      <c r="G1806">
        <v>1268.5899999999999</v>
      </c>
      <c r="H1806">
        <v>44.049100000000003</v>
      </c>
      <c r="I1806">
        <v>-75.922317531999994</v>
      </c>
      <c r="J1806">
        <v>36045</v>
      </c>
    </row>
    <row r="1807" spans="1:10" x14ac:dyDescent="0.25">
      <c r="A1807" t="str">
        <f t="shared" si="28"/>
        <v>NYLivingston</v>
      </c>
      <c r="B1807" t="s">
        <v>1563</v>
      </c>
      <c r="C1807" t="s">
        <v>56</v>
      </c>
      <c r="D1807" t="s">
        <v>374</v>
      </c>
      <c r="E1807" t="s">
        <v>917</v>
      </c>
      <c r="F1807" t="s">
        <v>57</v>
      </c>
      <c r="G1807">
        <v>631.76300000000003</v>
      </c>
      <c r="H1807">
        <v>42.728099999999998</v>
      </c>
      <c r="I1807">
        <v>-77.7754877534</v>
      </c>
      <c r="J1807">
        <v>36051</v>
      </c>
    </row>
    <row r="1808" spans="1:10" x14ac:dyDescent="0.25">
      <c r="A1808" t="str">
        <f t="shared" si="28"/>
        <v>NYMadison</v>
      </c>
      <c r="B1808" t="s">
        <v>1563</v>
      </c>
      <c r="C1808" t="s">
        <v>56</v>
      </c>
      <c r="D1808" t="s">
        <v>335</v>
      </c>
      <c r="E1808" t="s">
        <v>391</v>
      </c>
      <c r="F1808" t="s">
        <v>57</v>
      </c>
      <c r="G1808">
        <v>654.84199999999896</v>
      </c>
      <c r="H1808">
        <v>42.912799999999997</v>
      </c>
      <c r="I1808">
        <v>-75.669679318099995</v>
      </c>
      <c r="J1808">
        <v>36053</v>
      </c>
    </row>
    <row r="1809" spans="1:10" x14ac:dyDescent="0.25">
      <c r="A1809" t="str">
        <f t="shared" si="28"/>
        <v>NYNassau</v>
      </c>
      <c r="B1809" t="s">
        <v>1563</v>
      </c>
      <c r="C1809" t="s">
        <v>56</v>
      </c>
      <c r="D1809" t="s">
        <v>378</v>
      </c>
      <c r="E1809" t="s">
        <v>238</v>
      </c>
      <c r="F1809" t="s">
        <v>57</v>
      </c>
      <c r="G1809">
        <v>284.71600000000001</v>
      </c>
      <c r="H1809">
        <v>40.737000000000002</v>
      </c>
      <c r="I1809">
        <v>-73.586105354099999</v>
      </c>
      <c r="J1809">
        <v>36059</v>
      </c>
    </row>
    <row r="1810" spans="1:10" x14ac:dyDescent="0.25">
      <c r="A1810" t="str">
        <f t="shared" si="28"/>
        <v>NYNiagara</v>
      </c>
      <c r="B1810" t="s">
        <v>1563</v>
      </c>
      <c r="C1810" t="s">
        <v>56</v>
      </c>
      <c r="D1810" t="s">
        <v>380</v>
      </c>
      <c r="E1810" t="s">
        <v>1569</v>
      </c>
      <c r="F1810" t="s">
        <v>57</v>
      </c>
      <c r="G1810">
        <v>522.35900000000004</v>
      </c>
      <c r="H1810">
        <v>43.200099999999999</v>
      </c>
      <c r="I1810">
        <v>-78.745501319900001</v>
      </c>
      <c r="J1810">
        <v>36063</v>
      </c>
    </row>
    <row r="1811" spans="1:10" x14ac:dyDescent="0.25">
      <c r="A1811" t="str">
        <f t="shared" si="28"/>
        <v>NYOneida</v>
      </c>
      <c r="B1811" t="s">
        <v>1563</v>
      </c>
      <c r="C1811" t="s">
        <v>56</v>
      </c>
      <c r="D1811" t="s">
        <v>382</v>
      </c>
      <c r="E1811" t="s">
        <v>893</v>
      </c>
      <c r="F1811" t="s">
        <v>57</v>
      </c>
      <c r="G1811">
        <v>1212.4290000000001</v>
      </c>
      <c r="H1811">
        <v>43.241700000000002</v>
      </c>
      <c r="I1811">
        <v>-75.435849805999993</v>
      </c>
      <c r="J1811">
        <v>36065</v>
      </c>
    </row>
    <row r="1812" spans="1:10" x14ac:dyDescent="0.25">
      <c r="A1812" t="str">
        <f t="shared" si="28"/>
        <v>NYOnondaga</v>
      </c>
      <c r="B1812" t="s">
        <v>1563</v>
      </c>
      <c r="C1812" t="s">
        <v>56</v>
      </c>
      <c r="D1812" t="s">
        <v>341</v>
      </c>
      <c r="E1812" t="s">
        <v>1570</v>
      </c>
      <c r="F1812" t="s">
        <v>57</v>
      </c>
      <c r="G1812">
        <v>778.38999999999896</v>
      </c>
      <c r="H1812">
        <v>43.005800000000001</v>
      </c>
      <c r="I1812">
        <v>-76.194641286299998</v>
      </c>
      <c r="J1812">
        <v>36067</v>
      </c>
    </row>
    <row r="1813" spans="1:10" x14ac:dyDescent="0.25">
      <c r="A1813" t="str">
        <f t="shared" si="28"/>
        <v>NYOrange</v>
      </c>
      <c r="B1813" t="s">
        <v>1563</v>
      </c>
      <c r="C1813" t="s">
        <v>56</v>
      </c>
      <c r="D1813" t="s">
        <v>384</v>
      </c>
      <c r="E1813" t="s">
        <v>310</v>
      </c>
      <c r="F1813" t="s">
        <v>57</v>
      </c>
      <c r="G1813">
        <v>811.68600000000004</v>
      </c>
      <c r="H1813">
        <v>41.402099999999997</v>
      </c>
      <c r="I1813">
        <v>-74.305551742000006</v>
      </c>
      <c r="J1813">
        <v>36071</v>
      </c>
    </row>
    <row r="1814" spans="1:10" x14ac:dyDescent="0.25">
      <c r="A1814" t="str">
        <f t="shared" si="28"/>
        <v>NYOswego</v>
      </c>
      <c r="B1814" t="s">
        <v>1563</v>
      </c>
      <c r="C1814" t="s">
        <v>56</v>
      </c>
      <c r="D1814" t="s">
        <v>343</v>
      </c>
      <c r="E1814" t="s">
        <v>1571</v>
      </c>
      <c r="F1814" t="s">
        <v>57</v>
      </c>
      <c r="G1814">
        <v>951.64999999999895</v>
      </c>
      <c r="H1814">
        <v>43.427</v>
      </c>
      <c r="I1814">
        <v>-76.141554487299999</v>
      </c>
      <c r="J1814">
        <v>36075</v>
      </c>
    </row>
    <row r="1815" spans="1:10" x14ac:dyDescent="0.25">
      <c r="A1815" t="str">
        <f t="shared" si="28"/>
        <v>NYOtsego</v>
      </c>
      <c r="B1815" t="s">
        <v>1563</v>
      </c>
      <c r="C1815" t="s">
        <v>56</v>
      </c>
      <c r="D1815" t="s">
        <v>345</v>
      </c>
      <c r="E1815" t="s">
        <v>1292</v>
      </c>
      <c r="F1815" t="s">
        <v>57</v>
      </c>
      <c r="G1815">
        <v>1001.7</v>
      </c>
      <c r="H1815">
        <v>42.633800000000001</v>
      </c>
      <c r="I1815">
        <v>-75.032579694899994</v>
      </c>
      <c r="J1815">
        <v>36077</v>
      </c>
    </row>
    <row r="1816" spans="1:10" x14ac:dyDescent="0.25">
      <c r="A1816" t="str">
        <f t="shared" si="28"/>
        <v>NYQueens</v>
      </c>
      <c r="B1816" t="s">
        <v>1563</v>
      </c>
      <c r="C1816" t="s">
        <v>56</v>
      </c>
      <c r="D1816" t="s">
        <v>435</v>
      </c>
      <c r="E1816" t="s">
        <v>1572</v>
      </c>
      <c r="F1816" t="s">
        <v>57</v>
      </c>
      <c r="G1816">
        <v>108.532</v>
      </c>
      <c r="H1816">
        <v>40.702500000000001</v>
      </c>
      <c r="I1816">
        <v>-73.819963639799994</v>
      </c>
      <c r="J1816">
        <v>36081</v>
      </c>
    </row>
    <row r="1817" spans="1:10" x14ac:dyDescent="0.25">
      <c r="A1817" t="str">
        <f t="shared" si="28"/>
        <v>NYSaratoga</v>
      </c>
      <c r="B1817" t="s">
        <v>1563</v>
      </c>
      <c r="C1817" t="s">
        <v>56</v>
      </c>
      <c r="D1817" t="s">
        <v>392</v>
      </c>
      <c r="E1817" t="s">
        <v>1573</v>
      </c>
      <c r="F1817" t="s">
        <v>57</v>
      </c>
      <c r="G1817">
        <v>809.98400000000004</v>
      </c>
      <c r="H1817">
        <v>43.107399999999998</v>
      </c>
      <c r="I1817">
        <v>-73.863909459300004</v>
      </c>
      <c r="J1817">
        <v>36091</v>
      </c>
    </row>
    <row r="1818" spans="1:10" x14ac:dyDescent="0.25">
      <c r="A1818" t="str">
        <f t="shared" si="28"/>
        <v>NYSuffolk</v>
      </c>
      <c r="B1818" t="s">
        <v>1563</v>
      </c>
      <c r="C1818" t="s">
        <v>56</v>
      </c>
      <c r="D1818" t="s">
        <v>439</v>
      </c>
      <c r="E1818" t="s">
        <v>237</v>
      </c>
      <c r="F1818" t="s">
        <v>57</v>
      </c>
      <c r="G1818">
        <v>912.05100000000004</v>
      </c>
      <c r="H1818">
        <v>40.869900000000001</v>
      </c>
      <c r="I1818">
        <v>-72.844914233200001</v>
      </c>
      <c r="J1818">
        <v>36103</v>
      </c>
    </row>
    <row r="1819" spans="1:10" x14ac:dyDescent="0.25">
      <c r="A1819" t="str">
        <f t="shared" si="28"/>
        <v>NYSullivan</v>
      </c>
      <c r="B1819" t="s">
        <v>1563</v>
      </c>
      <c r="C1819" t="s">
        <v>56</v>
      </c>
      <c r="D1819" t="s">
        <v>441</v>
      </c>
      <c r="E1819" t="s">
        <v>975</v>
      </c>
      <c r="F1819" t="s">
        <v>57</v>
      </c>
      <c r="G1819">
        <v>968.13199999999904</v>
      </c>
      <c r="H1819">
        <v>41.7164</v>
      </c>
      <c r="I1819">
        <v>-74.768127816299994</v>
      </c>
      <c r="J1819">
        <v>36105</v>
      </c>
    </row>
    <row r="1820" spans="1:10" x14ac:dyDescent="0.25">
      <c r="A1820" t="str">
        <f t="shared" si="28"/>
        <v>NYWarren</v>
      </c>
      <c r="B1820" t="s">
        <v>1563</v>
      </c>
      <c r="C1820" t="s">
        <v>56</v>
      </c>
      <c r="D1820" t="s">
        <v>402</v>
      </c>
      <c r="E1820" t="s">
        <v>734</v>
      </c>
      <c r="F1820" t="s">
        <v>57</v>
      </c>
      <c r="G1820">
        <v>866.952</v>
      </c>
      <c r="H1820">
        <v>43.561</v>
      </c>
      <c r="I1820">
        <v>-73.846011498300001</v>
      </c>
      <c r="J1820">
        <v>36113</v>
      </c>
    </row>
    <row r="1821" spans="1:10" x14ac:dyDescent="0.25">
      <c r="A1821" t="str">
        <f t="shared" si="28"/>
        <v>NYWashington</v>
      </c>
      <c r="B1821" t="s">
        <v>1563</v>
      </c>
      <c r="C1821" t="s">
        <v>56</v>
      </c>
      <c r="D1821" t="s">
        <v>404</v>
      </c>
      <c r="E1821" t="s">
        <v>226</v>
      </c>
      <c r="F1821" t="s">
        <v>57</v>
      </c>
      <c r="G1821">
        <v>831.18399999999895</v>
      </c>
      <c r="H1821">
        <v>43.313699999999997</v>
      </c>
      <c r="I1821">
        <v>-73.430757614900003</v>
      </c>
      <c r="J1821">
        <v>36115</v>
      </c>
    </row>
    <row r="1822" spans="1:10" x14ac:dyDescent="0.25">
      <c r="A1822" t="str">
        <f t="shared" si="28"/>
        <v>NYWestchester</v>
      </c>
      <c r="B1822" t="s">
        <v>1563</v>
      </c>
      <c r="C1822" t="s">
        <v>56</v>
      </c>
      <c r="D1822" t="s">
        <v>408</v>
      </c>
      <c r="E1822" t="s">
        <v>1574</v>
      </c>
      <c r="F1822" t="s">
        <v>57</v>
      </c>
      <c r="G1822">
        <v>430.49700000000001</v>
      </c>
      <c r="H1822">
        <v>41.161999999999999</v>
      </c>
      <c r="I1822">
        <v>-73.755962539600006</v>
      </c>
      <c r="J1822">
        <v>36119</v>
      </c>
    </row>
    <row r="1823" spans="1:10" x14ac:dyDescent="0.25">
      <c r="A1823" t="str">
        <f t="shared" si="28"/>
        <v>NYYates</v>
      </c>
      <c r="B1823" t="s">
        <v>1563</v>
      </c>
      <c r="C1823" t="s">
        <v>56</v>
      </c>
      <c r="D1823" t="s">
        <v>423</v>
      </c>
      <c r="E1823" t="s">
        <v>1575</v>
      </c>
      <c r="F1823" t="s">
        <v>57</v>
      </c>
      <c r="G1823">
        <v>338.14299999999901</v>
      </c>
      <c r="H1823">
        <v>42.633400000000002</v>
      </c>
      <c r="I1823">
        <v>-77.1054409642</v>
      </c>
      <c r="J1823">
        <v>36123</v>
      </c>
    </row>
    <row r="1824" spans="1:10" x14ac:dyDescent="0.25">
      <c r="A1824" t="str">
        <f t="shared" si="28"/>
        <v>NYOntario</v>
      </c>
      <c r="B1824" t="s">
        <v>1563</v>
      </c>
      <c r="C1824" t="s">
        <v>56</v>
      </c>
      <c r="D1824" t="s">
        <v>433</v>
      </c>
      <c r="E1824" t="s">
        <v>1576</v>
      </c>
      <c r="F1824" t="s">
        <v>57</v>
      </c>
      <c r="G1824">
        <v>644.06500000000005</v>
      </c>
      <c r="H1824">
        <v>42.852800000000002</v>
      </c>
      <c r="I1824">
        <v>-77.299811288399994</v>
      </c>
      <c r="J1824">
        <v>36069</v>
      </c>
    </row>
    <row r="1825" spans="1:10" x14ac:dyDescent="0.25">
      <c r="A1825" t="str">
        <f t="shared" si="28"/>
        <v>NYOrleans</v>
      </c>
      <c r="B1825" t="s">
        <v>1563</v>
      </c>
      <c r="C1825" t="s">
        <v>56</v>
      </c>
      <c r="D1825" t="s">
        <v>385</v>
      </c>
      <c r="E1825" t="s">
        <v>218</v>
      </c>
      <c r="F1825" t="s">
        <v>57</v>
      </c>
      <c r="G1825">
        <v>391.25900000000001</v>
      </c>
      <c r="H1825">
        <v>43.252099999999999</v>
      </c>
      <c r="I1825">
        <v>-78.2312640982</v>
      </c>
      <c r="J1825">
        <v>36073</v>
      </c>
    </row>
    <row r="1826" spans="1:10" x14ac:dyDescent="0.25">
      <c r="A1826" t="str">
        <f t="shared" si="28"/>
        <v>NYPutnam</v>
      </c>
      <c r="B1826" t="s">
        <v>1563</v>
      </c>
      <c r="C1826" t="s">
        <v>56</v>
      </c>
      <c r="D1826" t="s">
        <v>347</v>
      </c>
      <c r="E1826" t="s">
        <v>643</v>
      </c>
      <c r="F1826" t="s">
        <v>57</v>
      </c>
      <c r="G1826">
        <v>230.31200000000001</v>
      </c>
      <c r="H1826">
        <v>41.426699999999997</v>
      </c>
      <c r="I1826">
        <v>-73.749486994700007</v>
      </c>
      <c r="J1826">
        <v>36079</v>
      </c>
    </row>
    <row r="1827" spans="1:10" x14ac:dyDescent="0.25">
      <c r="A1827" t="str">
        <f t="shared" si="28"/>
        <v>NYRensselaer</v>
      </c>
      <c r="B1827" t="s">
        <v>1563</v>
      </c>
      <c r="C1827" t="s">
        <v>56</v>
      </c>
      <c r="D1827" t="s">
        <v>436</v>
      </c>
      <c r="E1827" t="s">
        <v>1577</v>
      </c>
      <c r="F1827" t="s">
        <v>57</v>
      </c>
      <c r="G1827">
        <v>652.43100000000004</v>
      </c>
      <c r="H1827">
        <v>42.711100000000002</v>
      </c>
      <c r="I1827">
        <v>-73.509725678099997</v>
      </c>
      <c r="J1827">
        <v>36083</v>
      </c>
    </row>
    <row r="1828" spans="1:10" x14ac:dyDescent="0.25">
      <c r="A1828" t="str">
        <f t="shared" si="28"/>
        <v>NYBroome</v>
      </c>
      <c r="B1828" t="s">
        <v>1563</v>
      </c>
      <c r="C1828" t="s">
        <v>56</v>
      </c>
      <c r="D1828" t="s">
        <v>354</v>
      </c>
      <c r="E1828" t="s">
        <v>1578</v>
      </c>
      <c r="F1828" t="s">
        <v>57</v>
      </c>
      <c r="G1828">
        <v>705.76599999999905</v>
      </c>
      <c r="H1828">
        <v>42.160299999999999</v>
      </c>
      <c r="I1828">
        <v>-75.819612013099999</v>
      </c>
      <c r="J1828">
        <v>36007</v>
      </c>
    </row>
    <row r="1829" spans="1:10" x14ac:dyDescent="0.25">
      <c r="A1829" t="str">
        <f t="shared" si="28"/>
        <v>NYChemung</v>
      </c>
      <c r="B1829" t="s">
        <v>1563</v>
      </c>
      <c r="C1829" t="s">
        <v>56</v>
      </c>
      <c r="D1829" t="s">
        <v>417</v>
      </c>
      <c r="E1829" t="s">
        <v>1579</v>
      </c>
      <c r="F1829" t="s">
        <v>57</v>
      </c>
      <c r="G1829">
        <v>407.35199999999901</v>
      </c>
      <c r="H1829">
        <v>42.141300000000001</v>
      </c>
      <c r="I1829">
        <v>-76.760038485300001</v>
      </c>
      <c r="J1829">
        <v>36015</v>
      </c>
    </row>
    <row r="1830" spans="1:10" x14ac:dyDescent="0.25">
      <c r="A1830" t="str">
        <f t="shared" si="28"/>
        <v>NYClinton</v>
      </c>
      <c r="B1830" t="s">
        <v>1563</v>
      </c>
      <c r="C1830" t="s">
        <v>56</v>
      </c>
      <c r="D1830" t="s">
        <v>419</v>
      </c>
      <c r="E1830" t="s">
        <v>900</v>
      </c>
      <c r="F1830" t="s">
        <v>57</v>
      </c>
      <c r="G1830">
        <v>1037.8520000000001</v>
      </c>
      <c r="H1830">
        <v>44.746200000000002</v>
      </c>
      <c r="I1830">
        <v>-73.678168479799993</v>
      </c>
      <c r="J1830">
        <v>36019</v>
      </c>
    </row>
    <row r="1831" spans="1:10" x14ac:dyDescent="0.25">
      <c r="A1831" t="str">
        <f t="shared" si="28"/>
        <v>NYColumbia</v>
      </c>
      <c r="B1831" t="s">
        <v>1563</v>
      </c>
      <c r="C1831" t="s">
        <v>56</v>
      </c>
      <c r="D1831" t="s">
        <v>421</v>
      </c>
      <c r="E1831" t="s">
        <v>277</v>
      </c>
      <c r="F1831" t="s">
        <v>57</v>
      </c>
      <c r="G1831">
        <v>634.70500000000004</v>
      </c>
      <c r="H1831">
        <v>42.250100000000003</v>
      </c>
      <c r="I1831">
        <v>-73.631798657199994</v>
      </c>
      <c r="J1831">
        <v>36021</v>
      </c>
    </row>
    <row r="1832" spans="1:10" x14ac:dyDescent="0.25">
      <c r="A1832" t="str">
        <f t="shared" si="28"/>
        <v>NYCortland</v>
      </c>
      <c r="B1832" t="s">
        <v>1563</v>
      </c>
      <c r="C1832" t="s">
        <v>56</v>
      </c>
      <c r="D1832" t="s">
        <v>360</v>
      </c>
      <c r="E1832" t="s">
        <v>1580</v>
      </c>
      <c r="F1832" t="s">
        <v>57</v>
      </c>
      <c r="G1832">
        <v>498.75999999999902</v>
      </c>
      <c r="H1832">
        <v>42.594999999999999</v>
      </c>
      <c r="I1832">
        <v>-76.070270414700005</v>
      </c>
      <c r="J1832">
        <v>36023</v>
      </c>
    </row>
    <row r="1833" spans="1:10" x14ac:dyDescent="0.25">
      <c r="A1833" t="str">
        <f t="shared" si="28"/>
        <v>NYDutchess</v>
      </c>
      <c r="B1833" t="s">
        <v>1563</v>
      </c>
      <c r="C1833" t="s">
        <v>56</v>
      </c>
      <c r="D1833" t="s">
        <v>364</v>
      </c>
      <c r="E1833" t="s">
        <v>1581</v>
      </c>
      <c r="F1833" t="s">
        <v>57</v>
      </c>
      <c r="G1833">
        <v>795.63</v>
      </c>
      <c r="H1833">
        <v>41.7652</v>
      </c>
      <c r="I1833">
        <v>-73.742858140400003</v>
      </c>
      <c r="J1833">
        <v>36027</v>
      </c>
    </row>
    <row r="1834" spans="1:10" x14ac:dyDescent="0.25">
      <c r="A1834" t="str">
        <f t="shared" si="28"/>
        <v>NYFranklin</v>
      </c>
      <c r="B1834" t="s">
        <v>1563</v>
      </c>
      <c r="C1834" t="s">
        <v>56</v>
      </c>
      <c r="D1834" t="s">
        <v>366</v>
      </c>
      <c r="E1834" t="s">
        <v>379</v>
      </c>
      <c r="F1834" t="s">
        <v>57</v>
      </c>
      <c r="G1834">
        <v>1629.1189999999999</v>
      </c>
      <c r="H1834">
        <v>44.5929</v>
      </c>
      <c r="I1834">
        <v>-74.303835784399993</v>
      </c>
      <c r="J1834">
        <v>36033</v>
      </c>
    </row>
    <row r="1835" spans="1:10" x14ac:dyDescent="0.25">
      <c r="A1835" t="str">
        <f t="shared" si="28"/>
        <v>NYFulton</v>
      </c>
      <c r="B1835" t="s">
        <v>1563</v>
      </c>
      <c r="C1835" t="s">
        <v>56</v>
      </c>
      <c r="D1835" t="s">
        <v>368</v>
      </c>
      <c r="E1835" t="s">
        <v>463</v>
      </c>
      <c r="F1835" t="s">
        <v>57</v>
      </c>
      <c r="G1835">
        <v>495.46899999999903</v>
      </c>
      <c r="H1835">
        <v>43.113799999999998</v>
      </c>
      <c r="I1835">
        <v>-74.422160774299996</v>
      </c>
      <c r="J1835">
        <v>36035</v>
      </c>
    </row>
    <row r="1836" spans="1:10" x14ac:dyDescent="0.25">
      <c r="A1836" t="str">
        <f t="shared" si="28"/>
        <v>NYGenesee</v>
      </c>
      <c r="B1836" t="s">
        <v>1563</v>
      </c>
      <c r="C1836" t="s">
        <v>56</v>
      </c>
      <c r="D1836" t="s">
        <v>325</v>
      </c>
      <c r="E1836" t="s">
        <v>1270</v>
      </c>
      <c r="F1836" t="s">
        <v>57</v>
      </c>
      <c r="G1836">
        <v>492.93599999999901</v>
      </c>
      <c r="H1836">
        <v>43.000900000000001</v>
      </c>
      <c r="I1836">
        <v>-78.193731217700005</v>
      </c>
      <c r="J1836">
        <v>36037</v>
      </c>
    </row>
    <row r="1837" spans="1:10" x14ac:dyDescent="0.25">
      <c r="A1837" t="str">
        <f t="shared" si="28"/>
        <v>NYGreene</v>
      </c>
      <c r="B1837" t="s">
        <v>1563</v>
      </c>
      <c r="C1837" t="s">
        <v>56</v>
      </c>
      <c r="D1837" t="s">
        <v>327</v>
      </c>
      <c r="E1837" t="s">
        <v>381</v>
      </c>
      <c r="F1837" t="s">
        <v>57</v>
      </c>
      <c r="G1837">
        <v>647.16099999999904</v>
      </c>
      <c r="H1837">
        <v>42.276499999999999</v>
      </c>
      <c r="I1837">
        <v>-74.122720475199998</v>
      </c>
      <c r="J1837">
        <v>36039</v>
      </c>
    </row>
    <row r="1838" spans="1:10" x14ac:dyDescent="0.25">
      <c r="A1838" t="str">
        <f t="shared" si="28"/>
        <v>NYHerkimer</v>
      </c>
      <c r="B1838" t="s">
        <v>1563</v>
      </c>
      <c r="C1838" t="s">
        <v>56</v>
      </c>
      <c r="D1838" t="s">
        <v>370</v>
      </c>
      <c r="E1838" t="s">
        <v>1582</v>
      </c>
      <c r="F1838" t="s">
        <v>57</v>
      </c>
      <c r="G1838">
        <v>1411.47</v>
      </c>
      <c r="H1838">
        <v>43.419699999999999</v>
      </c>
      <c r="I1838">
        <v>-74.962519734099999</v>
      </c>
      <c r="J1838">
        <v>36043</v>
      </c>
    </row>
    <row r="1839" spans="1:10" x14ac:dyDescent="0.25">
      <c r="A1839" t="str">
        <f t="shared" si="28"/>
        <v>NYKings</v>
      </c>
      <c r="B1839" t="s">
        <v>1563</v>
      </c>
      <c r="C1839" t="s">
        <v>56</v>
      </c>
      <c r="D1839" t="s">
        <v>372</v>
      </c>
      <c r="E1839" t="s">
        <v>549</v>
      </c>
      <c r="F1839" t="s">
        <v>57</v>
      </c>
      <c r="G1839">
        <v>70.816000000000003</v>
      </c>
      <c r="H1839">
        <v>40.6389</v>
      </c>
      <c r="I1839">
        <v>-73.938781013899998</v>
      </c>
      <c r="J1839">
        <v>36047</v>
      </c>
    </row>
    <row r="1840" spans="1:10" x14ac:dyDescent="0.25">
      <c r="A1840" t="str">
        <f t="shared" si="28"/>
        <v>NYLewis</v>
      </c>
      <c r="B1840" t="s">
        <v>1563</v>
      </c>
      <c r="C1840" t="s">
        <v>56</v>
      </c>
      <c r="D1840" t="s">
        <v>333</v>
      </c>
      <c r="E1840" t="s">
        <v>876</v>
      </c>
      <c r="F1840" t="s">
        <v>57</v>
      </c>
      <c r="G1840">
        <v>1274.6790000000001</v>
      </c>
      <c r="H1840">
        <v>43.784700000000001</v>
      </c>
      <c r="I1840">
        <v>-75.448835902300004</v>
      </c>
      <c r="J1840">
        <v>36049</v>
      </c>
    </row>
    <row r="1841" spans="1:10" x14ac:dyDescent="0.25">
      <c r="A1841" t="str">
        <f t="shared" si="28"/>
        <v>NYMonroe</v>
      </c>
      <c r="B1841" t="s">
        <v>1563</v>
      </c>
      <c r="C1841" t="s">
        <v>56</v>
      </c>
      <c r="D1841" t="s">
        <v>376</v>
      </c>
      <c r="E1841" t="s">
        <v>203</v>
      </c>
      <c r="F1841" t="s">
        <v>57</v>
      </c>
      <c r="G1841">
        <v>657.20500000000004</v>
      </c>
      <c r="H1841">
        <v>43.146500000000003</v>
      </c>
      <c r="I1841">
        <v>-77.696057068499996</v>
      </c>
      <c r="J1841">
        <v>36055</v>
      </c>
    </row>
    <row r="1842" spans="1:10" x14ac:dyDescent="0.25">
      <c r="A1842" t="str">
        <f t="shared" si="28"/>
        <v>NYMontgomery</v>
      </c>
      <c r="B1842" t="s">
        <v>1563</v>
      </c>
      <c r="C1842" t="s">
        <v>56</v>
      </c>
      <c r="D1842" t="s">
        <v>337</v>
      </c>
      <c r="E1842" t="s">
        <v>432</v>
      </c>
      <c r="F1842" t="s">
        <v>57</v>
      </c>
      <c r="G1842">
        <v>403.04300000000001</v>
      </c>
      <c r="H1842">
        <v>42.902299999999997</v>
      </c>
      <c r="I1842">
        <v>-74.439644871799999</v>
      </c>
      <c r="J1842">
        <v>36057</v>
      </c>
    </row>
    <row r="1843" spans="1:10" x14ac:dyDescent="0.25">
      <c r="A1843" t="str">
        <f t="shared" si="28"/>
        <v>NYNew York</v>
      </c>
      <c r="B1843" t="s">
        <v>1563</v>
      </c>
      <c r="C1843" t="s">
        <v>56</v>
      </c>
      <c r="D1843" t="s">
        <v>339</v>
      </c>
      <c r="E1843" t="s">
        <v>24</v>
      </c>
      <c r="F1843" t="s">
        <v>57</v>
      </c>
      <c r="G1843">
        <v>22.829000000000001</v>
      </c>
      <c r="H1843">
        <v>40.775700000000001</v>
      </c>
      <c r="I1843">
        <v>-73.968860884099996</v>
      </c>
      <c r="J1843">
        <v>36061</v>
      </c>
    </row>
    <row r="1844" spans="1:10" x14ac:dyDescent="0.25">
      <c r="A1844" t="str">
        <f t="shared" si="28"/>
        <v>NYRichmond</v>
      </c>
      <c r="B1844" t="s">
        <v>1563</v>
      </c>
      <c r="C1844" t="s">
        <v>56</v>
      </c>
      <c r="D1844" t="s">
        <v>386</v>
      </c>
      <c r="E1844" t="s">
        <v>272</v>
      </c>
      <c r="F1844" t="s">
        <v>57</v>
      </c>
      <c r="G1844">
        <v>58.369999999999898</v>
      </c>
      <c r="H1844">
        <v>40.5807</v>
      </c>
      <c r="I1844">
        <v>-74.152380262400001</v>
      </c>
      <c r="J1844">
        <v>36085</v>
      </c>
    </row>
    <row r="1845" spans="1:10" x14ac:dyDescent="0.25">
      <c r="A1845" t="str">
        <f t="shared" si="28"/>
        <v>NYRockland</v>
      </c>
      <c r="B1845" t="s">
        <v>1563</v>
      </c>
      <c r="C1845" t="s">
        <v>56</v>
      </c>
      <c r="D1845" t="s">
        <v>388</v>
      </c>
      <c r="E1845" t="s">
        <v>1583</v>
      </c>
      <c r="F1845" t="s">
        <v>57</v>
      </c>
      <c r="G1845">
        <v>173.55</v>
      </c>
      <c r="H1845">
        <v>41.1524</v>
      </c>
      <c r="I1845">
        <v>-74.024064189000001</v>
      </c>
      <c r="J1845">
        <v>36087</v>
      </c>
    </row>
    <row r="1846" spans="1:10" x14ac:dyDescent="0.25">
      <c r="A1846" t="str">
        <f t="shared" si="28"/>
        <v>NYSt. Lawrence</v>
      </c>
      <c r="B1846" t="s">
        <v>1563</v>
      </c>
      <c r="C1846" t="s">
        <v>56</v>
      </c>
      <c r="D1846" t="s">
        <v>390</v>
      </c>
      <c r="E1846" t="s">
        <v>1584</v>
      </c>
      <c r="F1846" t="s">
        <v>57</v>
      </c>
      <c r="G1846">
        <v>2680.377</v>
      </c>
      <c r="H1846">
        <v>44.496299999999998</v>
      </c>
      <c r="I1846">
        <v>-75.069093621199997</v>
      </c>
      <c r="J1846">
        <v>36089</v>
      </c>
    </row>
    <row r="1847" spans="1:10" x14ac:dyDescent="0.25">
      <c r="A1847" t="str">
        <f t="shared" si="28"/>
        <v>NYSchenectady</v>
      </c>
      <c r="B1847" t="s">
        <v>1563</v>
      </c>
      <c r="C1847" t="s">
        <v>56</v>
      </c>
      <c r="D1847" t="s">
        <v>438</v>
      </c>
      <c r="E1847" t="s">
        <v>1585</v>
      </c>
      <c r="F1847" t="s">
        <v>57</v>
      </c>
      <c r="G1847">
        <v>204.515999999999</v>
      </c>
      <c r="H1847">
        <v>42.818100000000001</v>
      </c>
      <c r="I1847">
        <v>-74.058557494900001</v>
      </c>
      <c r="J1847">
        <v>36093</v>
      </c>
    </row>
    <row r="1848" spans="1:10" x14ac:dyDescent="0.25">
      <c r="A1848" t="str">
        <f t="shared" si="28"/>
        <v>NYSchoharie</v>
      </c>
      <c r="B1848" t="s">
        <v>1563</v>
      </c>
      <c r="C1848" t="s">
        <v>56</v>
      </c>
      <c r="D1848" t="s">
        <v>394</v>
      </c>
      <c r="E1848" t="s">
        <v>1586</v>
      </c>
      <c r="F1848" t="s">
        <v>57</v>
      </c>
      <c r="G1848">
        <v>621.81899999999905</v>
      </c>
      <c r="H1848">
        <v>42.588200000000001</v>
      </c>
      <c r="I1848">
        <v>-74.442103757300004</v>
      </c>
      <c r="J1848">
        <v>36095</v>
      </c>
    </row>
    <row r="1849" spans="1:10" x14ac:dyDescent="0.25">
      <c r="A1849" t="str">
        <f t="shared" si="28"/>
        <v>NYSchuyler</v>
      </c>
      <c r="B1849" t="s">
        <v>1563</v>
      </c>
      <c r="C1849" t="s">
        <v>56</v>
      </c>
      <c r="D1849" t="s">
        <v>396</v>
      </c>
      <c r="E1849" t="s">
        <v>932</v>
      </c>
      <c r="F1849" t="s">
        <v>57</v>
      </c>
      <c r="G1849">
        <v>328.33300000000003</v>
      </c>
      <c r="H1849">
        <v>42.393799999999999</v>
      </c>
      <c r="I1849">
        <v>-76.875167579399999</v>
      </c>
      <c r="J1849">
        <v>36097</v>
      </c>
    </row>
    <row r="1850" spans="1:10" x14ac:dyDescent="0.25">
      <c r="A1850" t="str">
        <f t="shared" si="28"/>
        <v>NYSeneca</v>
      </c>
      <c r="B1850" t="s">
        <v>1563</v>
      </c>
      <c r="C1850" t="s">
        <v>56</v>
      </c>
      <c r="D1850" t="s">
        <v>397</v>
      </c>
      <c r="E1850" t="s">
        <v>1587</v>
      </c>
      <c r="F1850" t="s">
        <v>57</v>
      </c>
      <c r="G1850">
        <v>323.70499999999902</v>
      </c>
      <c r="H1850">
        <v>42.781100000000002</v>
      </c>
      <c r="I1850">
        <v>-76.823779492400007</v>
      </c>
      <c r="J1850">
        <v>36099</v>
      </c>
    </row>
    <row r="1851" spans="1:10" x14ac:dyDescent="0.25">
      <c r="A1851" t="str">
        <f t="shared" si="28"/>
        <v>NYSteuben</v>
      </c>
      <c r="B1851" t="s">
        <v>1563</v>
      </c>
      <c r="C1851" t="s">
        <v>56</v>
      </c>
      <c r="D1851" t="s">
        <v>431</v>
      </c>
      <c r="E1851" t="s">
        <v>974</v>
      </c>
      <c r="F1851" t="s">
        <v>57</v>
      </c>
      <c r="G1851">
        <v>1390.559</v>
      </c>
      <c r="H1851">
        <v>42.267800000000001</v>
      </c>
      <c r="I1851">
        <v>-77.383792631299997</v>
      </c>
      <c r="J1851">
        <v>36101</v>
      </c>
    </row>
    <row r="1852" spans="1:10" x14ac:dyDescent="0.25">
      <c r="A1852" t="str">
        <f t="shared" si="28"/>
        <v>NYTioga</v>
      </c>
      <c r="B1852" t="s">
        <v>1563</v>
      </c>
      <c r="C1852" t="s">
        <v>56</v>
      </c>
      <c r="D1852" t="s">
        <v>398</v>
      </c>
      <c r="E1852" t="s">
        <v>1588</v>
      </c>
      <c r="F1852" t="s">
        <v>57</v>
      </c>
      <c r="G1852">
        <v>518.60199999999895</v>
      </c>
      <c r="H1852">
        <v>42.170299999999997</v>
      </c>
      <c r="I1852">
        <v>-76.306338823000004</v>
      </c>
      <c r="J1852">
        <v>36107</v>
      </c>
    </row>
    <row r="1853" spans="1:10" x14ac:dyDescent="0.25">
      <c r="A1853" t="str">
        <f t="shared" si="28"/>
        <v>NYTompkins</v>
      </c>
      <c r="B1853" t="s">
        <v>1563</v>
      </c>
      <c r="C1853" t="s">
        <v>56</v>
      </c>
      <c r="D1853" t="s">
        <v>400</v>
      </c>
      <c r="E1853" t="s">
        <v>1589</v>
      </c>
      <c r="F1853" t="s">
        <v>57</v>
      </c>
      <c r="G1853">
        <v>474.649</v>
      </c>
      <c r="H1853">
        <v>42.451999999999998</v>
      </c>
      <c r="I1853">
        <v>-76.473640622700003</v>
      </c>
      <c r="J1853">
        <v>36109</v>
      </c>
    </row>
    <row r="1854" spans="1:10" x14ac:dyDescent="0.25">
      <c r="A1854" t="str">
        <f t="shared" si="28"/>
        <v>NYWayne</v>
      </c>
      <c r="B1854" t="s">
        <v>1563</v>
      </c>
      <c r="C1854" t="s">
        <v>56</v>
      </c>
      <c r="D1854" t="s">
        <v>406</v>
      </c>
      <c r="E1854" t="s">
        <v>737</v>
      </c>
      <c r="F1854" t="s">
        <v>57</v>
      </c>
      <c r="G1854">
        <v>603.82600000000002</v>
      </c>
      <c r="H1854">
        <v>43.156700000000001</v>
      </c>
      <c r="I1854">
        <v>-77.029359362899996</v>
      </c>
      <c r="J1854">
        <v>36117</v>
      </c>
    </row>
    <row r="1855" spans="1:10" x14ac:dyDescent="0.25">
      <c r="A1855" t="str">
        <f t="shared" si="28"/>
        <v>NYWyoming</v>
      </c>
      <c r="B1855" t="s">
        <v>1563</v>
      </c>
      <c r="C1855" t="s">
        <v>56</v>
      </c>
      <c r="D1855" t="s">
        <v>410</v>
      </c>
      <c r="E1855" t="s">
        <v>1590</v>
      </c>
      <c r="F1855" t="s">
        <v>57</v>
      </c>
      <c r="G1855">
        <v>592.74599999999896</v>
      </c>
      <c r="H1855">
        <v>42.702399999999997</v>
      </c>
      <c r="I1855">
        <v>-78.224452397999997</v>
      </c>
      <c r="J1855">
        <v>36121</v>
      </c>
    </row>
    <row r="1856" spans="1:10" x14ac:dyDescent="0.25">
      <c r="A1856" t="str">
        <f t="shared" si="28"/>
        <v>NYErie</v>
      </c>
      <c r="B1856" t="s">
        <v>1563</v>
      </c>
      <c r="C1856" t="s">
        <v>56</v>
      </c>
      <c r="D1856" t="s">
        <v>321</v>
      </c>
      <c r="E1856" t="s">
        <v>1591</v>
      </c>
      <c r="F1856" t="s">
        <v>57</v>
      </c>
      <c r="G1856">
        <v>1042.693</v>
      </c>
      <c r="H1856">
        <v>42.764000000000003</v>
      </c>
      <c r="I1856">
        <v>-78.732461137300007</v>
      </c>
      <c r="J1856">
        <v>36029</v>
      </c>
    </row>
    <row r="1857" spans="1:10" x14ac:dyDescent="0.25">
      <c r="A1857" t="str">
        <f t="shared" si="28"/>
        <v>NYUlster</v>
      </c>
      <c r="B1857" t="s">
        <v>1563</v>
      </c>
      <c r="C1857" t="s">
        <v>56</v>
      </c>
      <c r="D1857" t="s">
        <v>443</v>
      </c>
      <c r="E1857" t="s">
        <v>1592</v>
      </c>
      <c r="F1857" t="s">
        <v>57</v>
      </c>
      <c r="G1857">
        <v>1124.2349999999999</v>
      </c>
      <c r="H1857">
        <v>41.888100000000001</v>
      </c>
      <c r="I1857">
        <v>-74.2585678624</v>
      </c>
      <c r="J1857">
        <v>36111</v>
      </c>
    </row>
    <row r="1858" spans="1:10" x14ac:dyDescent="0.25">
      <c r="A1858" t="str">
        <f t="shared" si="28"/>
        <v>NCChowan</v>
      </c>
      <c r="B1858" t="s">
        <v>1593</v>
      </c>
      <c r="C1858" t="s">
        <v>54</v>
      </c>
      <c r="D1858" t="s">
        <v>329</v>
      </c>
      <c r="E1858" t="s">
        <v>1594</v>
      </c>
      <c r="F1858" t="s">
        <v>57</v>
      </c>
      <c r="G1858">
        <v>172.47300000000001</v>
      </c>
      <c r="H1858">
        <v>36.149299999999997</v>
      </c>
      <c r="I1858">
        <v>-76.608502209600005</v>
      </c>
      <c r="J1858">
        <v>37041</v>
      </c>
    </row>
    <row r="1859" spans="1:10" x14ac:dyDescent="0.25">
      <c r="A1859" t="str">
        <f t="shared" ref="A1859:A1922" si="29">C1859&amp;E1859</f>
        <v>NCClay</v>
      </c>
      <c r="B1859" t="s">
        <v>1593</v>
      </c>
      <c r="C1859" t="s">
        <v>54</v>
      </c>
      <c r="D1859" t="s">
        <v>370</v>
      </c>
      <c r="E1859" t="s">
        <v>365</v>
      </c>
      <c r="F1859" t="s">
        <v>57</v>
      </c>
      <c r="G1859">
        <v>214.751</v>
      </c>
      <c r="H1859">
        <v>35.057200000000002</v>
      </c>
      <c r="I1859">
        <v>-83.750201233699997</v>
      </c>
      <c r="J1859">
        <v>37043</v>
      </c>
    </row>
    <row r="1860" spans="1:10" x14ac:dyDescent="0.25">
      <c r="A1860" t="str">
        <f t="shared" si="29"/>
        <v>NCCleveland</v>
      </c>
      <c r="B1860" t="s">
        <v>1593</v>
      </c>
      <c r="C1860" t="s">
        <v>54</v>
      </c>
      <c r="D1860" t="s">
        <v>331</v>
      </c>
      <c r="E1860" t="s">
        <v>501</v>
      </c>
      <c r="F1860" t="s">
        <v>57</v>
      </c>
      <c r="G1860">
        <v>464.25200000000001</v>
      </c>
      <c r="H1860">
        <v>35.334099999999999</v>
      </c>
      <c r="I1860">
        <v>-81.555628768600002</v>
      </c>
      <c r="J1860">
        <v>37045</v>
      </c>
    </row>
    <row r="1861" spans="1:10" x14ac:dyDescent="0.25">
      <c r="A1861" t="str">
        <f t="shared" si="29"/>
        <v>NCDavie</v>
      </c>
      <c r="B1861" t="s">
        <v>1593</v>
      </c>
      <c r="C1861" t="s">
        <v>54</v>
      </c>
      <c r="D1861" t="s">
        <v>378</v>
      </c>
      <c r="E1861" t="s">
        <v>1595</v>
      </c>
      <c r="F1861" t="s">
        <v>57</v>
      </c>
      <c r="G1861">
        <v>264.10500000000002</v>
      </c>
      <c r="H1861">
        <v>35.929200000000002</v>
      </c>
      <c r="I1861">
        <v>-80.544622965800002</v>
      </c>
      <c r="J1861">
        <v>37059</v>
      </c>
    </row>
    <row r="1862" spans="1:10" x14ac:dyDescent="0.25">
      <c r="A1862" t="str">
        <f t="shared" si="29"/>
        <v>NCDurham</v>
      </c>
      <c r="B1862" t="s">
        <v>1593</v>
      </c>
      <c r="C1862" t="s">
        <v>54</v>
      </c>
      <c r="D1862" t="s">
        <v>380</v>
      </c>
      <c r="E1862" t="s">
        <v>1596</v>
      </c>
      <c r="F1862" t="s">
        <v>57</v>
      </c>
      <c r="G1862">
        <v>285.97500000000002</v>
      </c>
      <c r="H1862">
        <v>36.036000000000001</v>
      </c>
      <c r="I1862">
        <v>-78.876337613600001</v>
      </c>
      <c r="J1862">
        <v>37063</v>
      </c>
    </row>
    <row r="1863" spans="1:10" x14ac:dyDescent="0.25">
      <c r="A1863" t="str">
        <f t="shared" si="29"/>
        <v>NCForsyth</v>
      </c>
      <c r="B1863" t="s">
        <v>1593</v>
      </c>
      <c r="C1863" t="s">
        <v>54</v>
      </c>
      <c r="D1863" t="s">
        <v>341</v>
      </c>
      <c r="E1863" t="s">
        <v>769</v>
      </c>
      <c r="F1863" t="s">
        <v>57</v>
      </c>
      <c r="G1863">
        <v>408.14800000000002</v>
      </c>
      <c r="H1863">
        <v>36.130499999999998</v>
      </c>
      <c r="I1863">
        <v>-80.256364908199998</v>
      </c>
      <c r="J1863">
        <v>37067</v>
      </c>
    </row>
    <row r="1864" spans="1:10" x14ac:dyDescent="0.25">
      <c r="A1864" t="str">
        <f t="shared" si="29"/>
        <v>NCFranklin</v>
      </c>
      <c r="B1864" t="s">
        <v>1593</v>
      </c>
      <c r="C1864" t="s">
        <v>54</v>
      </c>
      <c r="D1864" t="s">
        <v>433</v>
      </c>
      <c r="E1864" t="s">
        <v>379</v>
      </c>
      <c r="F1864" t="s">
        <v>57</v>
      </c>
      <c r="G1864">
        <v>491.68200000000002</v>
      </c>
      <c r="H1864">
        <v>36.082799999999999</v>
      </c>
      <c r="I1864">
        <v>-78.285599066000003</v>
      </c>
      <c r="J1864">
        <v>37069</v>
      </c>
    </row>
    <row r="1865" spans="1:10" x14ac:dyDescent="0.25">
      <c r="A1865" t="str">
        <f t="shared" si="29"/>
        <v>NCGaston</v>
      </c>
      <c r="B1865" t="s">
        <v>1593</v>
      </c>
      <c r="C1865" t="s">
        <v>54</v>
      </c>
      <c r="D1865" t="s">
        <v>384</v>
      </c>
      <c r="E1865" t="s">
        <v>1597</v>
      </c>
      <c r="F1865" t="s">
        <v>57</v>
      </c>
      <c r="G1865">
        <v>356.02699999999902</v>
      </c>
      <c r="H1865">
        <v>35.294400000000003</v>
      </c>
      <c r="I1865">
        <v>-81.180260412999999</v>
      </c>
      <c r="J1865">
        <v>37071</v>
      </c>
    </row>
    <row r="1866" spans="1:10" x14ac:dyDescent="0.25">
      <c r="A1866" t="str">
        <f t="shared" si="29"/>
        <v>NCAlamance</v>
      </c>
      <c r="B1866" t="s">
        <v>1593</v>
      </c>
      <c r="C1866" t="s">
        <v>54</v>
      </c>
      <c r="D1866" t="s">
        <v>349</v>
      </c>
      <c r="E1866" t="s">
        <v>1598</v>
      </c>
      <c r="F1866" t="s">
        <v>57</v>
      </c>
      <c r="G1866">
        <v>423.94299999999902</v>
      </c>
      <c r="H1866">
        <v>36.043999999999997</v>
      </c>
      <c r="I1866">
        <v>-79.399450100400003</v>
      </c>
      <c r="J1866">
        <v>37001</v>
      </c>
    </row>
    <row r="1867" spans="1:10" x14ac:dyDescent="0.25">
      <c r="A1867" t="str">
        <f t="shared" si="29"/>
        <v>NCAshe</v>
      </c>
      <c r="B1867" t="s">
        <v>1593</v>
      </c>
      <c r="C1867" t="s">
        <v>54</v>
      </c>
      <c r="D1867" t="s">
        <v>356</v>
      </c>
      <c r="E1867" t="s">
        <v>1599</v>
      </c>
      <c r="F1867" t="s">
        <v>57</v>
      </c>
      <c r="G1867">
        <v>426.13499999999902</v>
      </c>
      <c r="H1867">
        <v>36.434199999999997</v>
      </c>
      <c r="I1867">
        <v>-81.500242776099995</v>
      </c>
      <c r="J1867">
        <v>37009</v>
      </c>
    </row>
    <row r="1868" spans="1:10" x14ac:dyDescent="0.25">
      <c r="A1868" t="str">
        <f t="shared" si="29"/>
        <v>NCBeaufort</v>
      </c>
      <c r="B1868" t="s">
        <v>1593</v>
      </c>
      <c r="C1868" t="s">
        <v>54</v>
      </c>
      <c r="D1868" t="s">
        <v>415</v>
      </c>
      <c r="E1868" t="s">
        <v>249</v>
      </c>
      <c r="F1868" t="s">
        <v>57</v>
      </c>
      <c r="G1868">
        <v>827.19200000000001</v>
      </c>
      <c r="H1868">
        <v>35.492100000000001</v>
      </c>
      <c r="I1868">
        <v>-76.858717761099996</v>
      </c>
      <c r="J1868">
        <v>37013</v>
      </c>
    </row>
    <row r="1869" spans="1:10" x14ac:dyDescent="0.25">
      <c r="A1869" t="str">
        <f t="shared" si="29"/>
        <v>NCBertie</v>
      </c>
      <c r="B1869" t="s">
        <v>1593</v>
      </c>
      <c r="C1869" t="s">
        <v>54</v>
      </c>
      <c r="D1869" t="s">
        <v>417</v>
      </c>
      <c r="E1869" t="s">
        <v>1600</v>
      </c>
      <c r="F1869" t="s">
        <v>57</v>
      </c>
      <c r="G1869">
        <v>699.26999999999896</v>
      </c>
      <c r="H1869">
        <v>36.066000000000003</v>
      </c>
      <c r="I1869">
        <v>-76.975793960199994</v>
      </c>
      <c r="J1869">
        <v>37015</v>
      </c>
    </row>
    <row r="1870" spans="1:10" x14ac:dyDescent="0.25">
      <c r="A1870" t="str">
        <f t="shared" si="29"/>
        <v>NCBladen</v>
      </c>
      <c r="B1870" t="s">
        <v>1593</v>
      </c>
      <c r="C1870" t="s">
        <v>54</v>
      </c>
      <c r="D1870" t="s">
        <v>418</v>
      </c>
      <c r="E1870" t="s">
        <v>1601</v>
      </c>
      <c r="F1870" t="s">
        <v>57</v>
      </c>
      <c r="G1870">
        <v>874.32799999999895</v>
      </c>
      <c r="H1870">
        <v>34.6143</v>
      </c>
      <c r="I1870">
        <v>-78.563182264000005</v>
      </c>
      <c r="J1870">
        <v>37017</v>
      </c>
    </row>
    <row r="1871" spans="1:10" x14ac:dyDescent="0.25">
      <c r="A1871" t="str">
        <f t="shared" si="29"/>
        <v>NCBrunswick</v>
      </c>
      <c r="B1871" t="s">
        <v>1593</v>
      </c>
      <c r="C1871" t="s">
        <v>54</v>
      </c>
      <c r="D1871" t="s">
        <v>419</v>
      </c>
      <c r="E1871" t="s">
        <v>1602</v>
      </c>
      <c r="F1871" t="s">
        <v>57</v>
      </c>
      <c r="G1871">
        <v>846.97299999999905</v>
      </c>
      <c r="H1871">
        <v>34.070700000000002</v>
      </c>
      <c r="I1871">
        <v>-78.237336263399996</v>
      </c>
      <c r="J1871">
        <v>37019</v>
      </c>
    </row>
    <row r="1872" spans="1:10" x14ac:dyDescent="0.25">
      <c r="A1872" t="str">
        <f t="shared" si="29"/>
        <v>NCBuncombe</v>
      </c>
      <c r="B1872" t="s">
        <v>1593</v>
      </c>
      <c r="C1872" t="s">
        <v>54</v>
      </c>
      <c r="D1872" t="s">
        <v>421</v>
      </c>
      <c r="E1872" t="s">
        <v>1603</v>
      </c>
      <c r="F1872" t="s">
        <v>57</v>
      </c>
      <c r="G1872">
        <v>656.67200000000003</v>
      </c>
      <c r="H1872">
        <v>35.611199999999997</v>
      </c>
      <c r="I1872">
        <v>-82.530109988199996</v>
      </c>
      <c r="J1872">
        <v>37021</v>
      </c>
    </row>
    <row r="1873" spans="1:10" x14ac:dyDescent="0.25">
      <c r="A1873" t="str">
        <f t="shared" si="29"/>
        <v>NCCarteret</v>
      </c>
      <c r="B1873" t="s">
        <v>1593</v>
      </c>
      <c r="C1873" t="s">
        <v>54</v>
      </c>
      <c r="D1873" t="s">
        <v>323</v>
      </c>
      <c r="E1873" t="s">
        <v>241</v>
      </c>
      <c r="F1873" t="s">
        <v>57</v>
      </c>
      <c r="G1873">
        <v>506.25099999999901</v>
      </c>
      <c r="H1873">
        <v>34.830599999999997</v>
      </c>
      <c r="I1873">
        <v>-76.650955359999998</v>
      </c>
      <c r="J1873">
        <v>37031</v>
      </c>
    </row>
    <row r="1874" spans="1:10" x14ac:dyDescent="0.25">
      <c r="A1874" t="str">
        <f t="shared" si="29"/>
        <v>NCCherokee</v>
      </c>
      <c r="B1874" t="s">
        <v>1593</v>
      </c>
      <c r="C1874" t="s">
        <v>54</v>
      </c>
      <c r="D1874" t="s">
        <v>327</v>
      </c>
      <c r="E1874" t="s">
        <v>420</v>
      </c>
      <c r="F1874" t="s">
        <v>57</v>
      </c>
      <c r="G1874">
        <v>455.42599999999902</v>
      </c>
      <c r="H1874">
        <v>35.133899999999997</v>
      </c>
      <c r="I1874">
        <v>-84.063494592200001</v>
      </c>
      <c r="J1874">
        <v>37039</v>
      </c>
    </row>
    <row r="1875" spans="1:10" x14ac:dyDescent="0.25">
      <c r="A1875" t="str">
        <f t="shared" si="29"/>
        <v>NCColumbus</v>
      </c>
      <c r="B1875" t="s">
        <v>1593</v>
      </c>
      <c r="C1875" t="s">
        <v>54</v>
      </c>
      <c r="D1875" t="s">
        <v>372</v>
      </c>
      <c r="E1875" t="s">
        <v>1604</v>
      </c>
      <c r="F1875" t="s">
        <v>57</v>
      </c>
      <c r="G1875">
        <v>937.29300000000001</v>
      </c>
      <c r="H1875">
        <v>34.2654</v>
      </c>
      <c r="I1875">
        <v>-78.655057559400007</v>
      </c>
      <c r="J1875">
        <v>37047</v>
      </c>
    </row>
    <row r="1876" spans="1:10" x14ac:dyDescent="0.25">
      <c r="A1876" t="str">
        <f t="shared" si="29"/>
        <v>NCCraven</v>
      </c>
      <c r="B1876" t="s">
        <v>1593</v>
      </c>
      <c r="C1876" t="s">
        <v>54</v>
      </c>
      <c r="D1876" t="s">
        <v>333</v>
      </c>
      <c r="E1876" t="s">
        <v>1605</v>
      </c>
      <c r="F1876" t="s">
        <v>57</v>
      </c>
      <c r="G1876">
        <v>708.95799999999895</v>
      </c>
      <c r="H1876">
        <v>35.123100000000001</v>
      </c>
      <c r="I1876">
        <v>-77.092254813400004</v>
      </c>
      <c r="J1876">
        <v>37049</v>
      </c>
    </row>
    <row r="1877" spans="1:10" x14ac:dyDescent="0.25">
      <c r="A1877" t="str">
        <f t="shared" si="29"/>
        <v>NCCumberland</v>
      </c>
      <c r="B1877" t="s">
        <v>1593</v>
      </c>
      <c r="C1877" t="s">
        <v>54</v>
      </c>
      <c r="D1877" t="s">
        <v>374</v>
      </c>
      <c r="E1877" t="s">
        <v>228</v>
      </c>
      <c r="F1877" t="s">
        <v>57</v>
      </c>
      <c r="G1877">
        <v>652.31500000000005</v>
      </c>
      <c r="H1877">
        <v>35.0486</v>
      </c>
      <c r="I1877">
        <v>-78.827446170200005</v>
      </c>
      <c r="J1877">
        <v>37051</v>
      </c>
    </row>
    <row r="1878" spans="1:10" x14ac:dyDescent="0.25">
      <c r="A1878" t="str">
        <f t="shared" si="29"/>
        <v>NCCurrituck</v>
      </c>
      <c r="B1878" t="s">
        <v>1593</v>
      </c>
      <c r="C1878" t="s">
        <v>54</v>
      </c>
      <c r="D1878" t="s">
        <v>335</v>
      </c>
      <c r="E1878" t="s">
        <v>242</v>
      </c>
      <c r="F1878" t="s">
        <v>57</v>
      </c>
      <c r="G1878">
        <v>261.85199999999901</v>
      </c>
      <c r="H1878">
        <v>36.404800000000002</v>
      </c>
      <c r="I1878">
        <v>-76.003982291499995</v>
      </c>
      <c r="J1878">
        <v>37053</v>
      </c>
    </row>
    <row r="1879" spans="1:10" x14ac:dyDescent="0.25">
      <c r="A1879" t="str">
        <f t="shared" si="29"/>
        <v>NCDare</v>
      </c>
      <c r="B1879" t="s">
        <v>1593</v>
      </c>
      <c r="C1879" t="s">
        <v>54</v>
      </c>
      <c r="D1879" t="s">
        <v>376</v>
      </c>
      <c r="E1879" t="s">
        <v>239</v>
      </c>
      <c r="F1879" t="s">
        <v>57</v>
      </c>
      <c r="G1879">
        <v>383.42</v>
      </c>
      <c r="H1879">
        <v>35.760800000000003</v>
      </c>
      <c r="I1879">
        <v>-75.784339881899996</v>
      </c>
      <c r="J1879">
        <v>37055</v>
      </c>
    </row>
    <row r="1880" spans="1:10" x14ac:dyDescent="0.25">
      <c r="A1880" t="str">
        <f t="shared" si="29"/>
        <v>NCDavidson</v>
      </c>
      <c r="B1880" t="s">
        <v>1593</v>
      </c>
      <c r="C1880" t="s">
        <v>54</v>
      </c>
      <c r="D1880" t="s">
        <v>337</v>
      </c>
      <c r="E1880" t="s">
        <v>1606</v>
      </c>
      <c r="F1880" t="s">
        <v>57</v>
      </c>
      <c r="G1880">
        <v>552.67499999999905</v>
      </c>
      <c r="H1880">
        <v>35.793300000000002</v>
      </c>
      <c r="I1880">
        <v>-80.212690093700004</v>
      </c>
      <c r="J1880">
        <v>37057</v>
      </c>
    </row>
    <row r="1881" spans="1:10" x14ac:dyDescent="0.25">
      <c r="A1881" t="str">
        <f t="shared" si="29"/>
        <v>NCDuplin</v>
      </c>
      <c r="B1881" t="s">
        <v>1593</v>
      </c>
      <c r="C1881" t="s">
        <v>54</v>
      </c>
      <c r="D1881" t="s">
        <v>339</v>
      </c>
      <c r="E1881" t="s">
        <v>1607</v>
      </c>
      <c r="F1881" t="s">
        <v>57</v>
      </c>
      <c r="G1881">
        <v>816.21900000000005</v>
      </c>
      <c r="H1881">
        <v>34.936300000000003</v>
      </c>
      <c r="I1881">
        <v>-77.932930249400002</v>
      </c>
      <c r="J1881">
        <v>37061</v>
      </c>
    </row>
    <row r="1882" spans="1:10" x14ac:dyDescent="0.25">
      <c r="A1882" t="str">
        <f t="shared" si="29"/>
        <v>NCEdgecombe</v>
      </c>
      <c r="B1882" t="s">
        <v>1593</v>
      </c>
      <c r="C1882" t="s">
        <v>54</v>
      </c>
      <c r="D1882" t="s">
        <v>382</v>
      </c>
      <c r="E1882" t="s">
        <v>1608</v>
      </c>
      <c r="F1882" t="s">
        <v>57</v>
      </c>
      <c r="G1882">
        <v>505.33600000000001</v>
      </c>
      <c r="H1882">
        <v>35.912999999999997</v>
      </c>
      <c r="I1882">
        <v>-77.597060056800004</v>
      </c>
      <c r="J1882">
        <v>37065</v>
      </c>
    </row>
    <row r="1883" spans="1:10" x14ac:dyDescent="0.25">
      <c r="A1883" t="str">
        <f t="shared" si="29"/>
        <v>NCGraham</v>
      </c>
      <c r="B1883" t="s">
        <v>1593</v>
      </c>
      <c r="C1883" t="s">
        <v>54</v>
      </c>
      <c r="D1883" t="s">
        <v>343</v>
      </c>
      <c r="E1883" t="s">
        <v>450</v>
      </c>
      <c r="F1883" t="s">
        <v>57</v>
      </c>
      <c r="G1883">
        <v>292.07900000000001</v>
      </c>
      <c r="H1883">
        <v>35.350099999999998</v>
      </c>
      <c r="I1883">
        <v>-83.833405120999998</v>
      </c>
      <c r="J1883">
        <v>37075</v>
      </c>
    </row>
    <row r="1884" spans="1:10" x14ac:dyDescent="0.25">
      <c r="A1884" t="str">
        <f t="shared" si="29"/>
        <v>NCHalifax</v>
      </c>
      <c r="B1884" t="s">
        <v>1593</v>
      </c>
      <c r="C1884" t="s">
        <v>54</v>
      </c>
      <c r="D1884" t="s">
        <v>436</v>
      </c>
      <c r="E1884" t="s">
        <v>1609</v>
      </c>
      <c r="F1884" t="s">
        <v>57</v>
      </c>
      <c r="G1884">
        <v>724.08600000000001</v>
      </c>
      <c r="H1884">
        <v>36.2575</v>
      </c>
      <c r="I1884">
        <v>-77.651865693399998</v>
      </c>
      <c r="J1884">
        <v>37083</v>
      </c>
    </row>
    <row r="1885" spans="1:10" x14ac:dyDescent="0.25">
      <c r="A1885" t="str">
        <f t="shared" si="29"/>
        <v>NCHarnett</v>
      </c>
      <c r="B1885" t="s">
        <v>1593</v>
      </c>
      <c r="C1885" t="s">
        <v>54</v>
      </c>
      <c r="D1885" t="s">
        <v>386</v>
      </c>
      <c r="E1885" t="s">
        <v>1610</v>
      </c>
      <c r="F1885" t="s">
        <v>57</v>
      </c>
      <c r="G1885">
        <v>594.98699999999894</v>
      </c>
      <c r="H1885">
        <v>35.368600000000001</v>
      </c>
      <c r="I1885">
        <v>-78.869277398799994</v>
      </c>
      <c r="J1885">
        <v>37085</v>
      </c>
    </row>
    <row r="1886" spans="1:10" x14ac:dyDescent="0.25">
      <c r="A1886" t="str">
        <f t="shared" si="29"/>
        <v>NCHaywood</v>
      </c>
      <c r="B1886" t="s">
        <v>1593</v>
      </c>
      <c r="C1886" t="s">
        <v>54</v>
      </c>
      <c r="D1886" t="s">
        <v>388</v>
      </c>
      <c r="E1886" t="s">
        <v>1611</v>
      </c>
      <c r="F1886" t="s">
        <v>57</v>
      </c>
      <c r="G1886">
        <v>553.69200000000001</v>
      </c>
      <c r="H1886">
        <v>35.555999999999997</v>
      </c>
      <c r="I1886">
        <v>-82.982257057200002</v>
      </c>
      <c r="J1886">
        <v>37087</v>
      </c>
    </row>
    <row r="1887" spans="1:10" x14ac:dyDescent="0.25">
      <c r="A1887" t="str">
        <f t="shared" si="29"/>
        <v>NCHenderson</v>
      </c>
      <c r="B1887" t="s">
        <v>1593</v>
      </c>
      <c r="C1887" t="s">
        <v>54</v>
      </c>
      <c r="D1887" t="s">
        <v>390</v>
      </c>
      <c r="E1887" t="s">
        <v>922</v>
      </c>
      <c r="F1887" t="s">
        <v>57</v>
      </c>
      <c r="G1887">
        <v>373.06799999999902</v>
      </c>
      <c r="H1887">
        <v>35.336399999999998</v>
      </c>
      <c r="I1887">
        <v>-82.479991755100002</v>
      </c>
      <c r="J1887">
        <v>37089</v>
      </c>
    </row>
    <row r="1888" spans="1:10" x14ac:dyDescent="0.25">
      <c r="A1888" t="str">
        <f t="shared" si="29"/>
        <v>NCHoke</v>
      </c>
      <c r="B1888" t="s">
        <v>1593</v>
      </c>
      <c r="C1888" t="s">
        <v>54</v>
      </c>
      <c r="D1888" t="s">
        <v>438</v>
      </c>
      <c r="E1888" t="s">
        <v>1612</v>
      </c>
      <c r="F1888" t="s">
        <v>57</v>
      </c>
      <c r="G1888">
        <v>390.74400000000003</v>
      </c>
      <c r="H1888">
        <v>35.017400000000002</v>
      </c>
      <c r="I1888">
        <v>-79.237086900600005</v>
      </c>
      <c r="J1888">
        <v>37093</v>
      </c>
    </row>
    <row r="1889" spans="1:10" x14ac:dyDescent="0.25">
      <c r="A1889" t="str">
        <f t="shared" si="29"/>
        <v>NCHyde</v>
      </c>
      <c r="B1889" t="s">
        <v>1593</v>
      </c>
      <c r="C1889" t="s">
        <v>54</v>
      </c>
      <c r="D1889" t="s">
        <v>394</v>
      </c>
      <c r="E1889" t="s">
        <v>240</v>
      </c>
      <c r="F1889" t="s">
        <v>57</v>
      </c>
      <c r="G1889">
        <v>612.70000000000005</v>
      </c>
      <c r="H1889">
        <v>35.519500000000001</v>
      </c>
      <c r="I1889">
        <v>-76.2453996176</v>
      </c>
      <c r="J1889">
        <v>37095</v>
      </c>
    </row>
    <row r="1890" spans="1:10" x14ac:dyDescent="0.25">
      <c r="A1890" t="str">
        <f t="shared" si="29"/>
        <v>NCJackson</v>
      </c>
      <c r="B1890" t="s">
        <v>1593</v>
      </c>
      <c r="C1890" t="s">
        <v>54</v>
      </c>
      <c r="D1890" t="s">
        <v>397</v>
      </c>
      <c r="E1890" t="s">
        <v>232</v>
      </c>
      <c r="F1890" t="s">
        <v>57</v>
      </c>
      <c r="G1890">
        <v>490.755</v>
      </c>
      <c r="H1890">
        <v>35.287399999999998</v>
      </c>
      <c r="I1890">
        <v>-83.1408407264</v>
      </c>
      <c r="J1890">
        <v>37099</v>
      </c>
    </row>
    <row r="1891" spans="1:10" x14ac:dyDescent="0.25">
      <c r="A1891" t="str">
        <f t="shared" si="29"/>
        <v>NCJohnston</v>
      </c>
      <c r="B1891" t="s">
        <v>1593</v>
      </c>
      <c r="C1891" t="s">
        <v>54</v>
      </c>
      <c r="D1891" t="s">
        <v>431</v>
      </c>
      <c r="E1891" t="s">
        <v>1613</v>
      </c>
      <c r="F1891" t="s">
        <v>57</v>
      </c>
      <c r="G1891">
        <v>791.29899999999895</v>
      </c>
      <c r="H1891">
        <v>35.517600000000002</v>
      </c>
      <c r="I1891">
        <v>-78.365640261300001</v>
      </c>
      <c r="J1891">
        <v>37101</v>
      </c>
    </row>
    <row r="1892" spans="1:10" x14ac:dyDescent="0.25">
      <c r="A1892" t="str">
        <f t="shared" si="29"/>
        <v>NCJones</v>
      </c>
      <c r="B1892" t="s">
        <v>1593</v>
      </c>
      <c r="C1892" t="s">
        <v>54</v>
      </c>
      <c r="D1892" t="s">
        <v>439</v>
      </c>
      <c r="E1892" t="s">
        <v>787</v>
      </c>
      <c r="F1892" t="s">
        <v>57</v>
      </c>
      <c r="G1892">
        <v>470.70800000000003</v>
      </c>
      <c r="H1892">
        <v>35.021700000000003</v>
      </c>
      <c r="I1892">
        <v>-77.355237834700006</v>
      </c>
      <c r="J1892">
        <v>37103</v>
      </c>
    </row>
    <row r="1893" spans="1:10" x14ac:dyDescent="0.25">
      <c r="A1893" t="str">
        <f t="shared" si="29"/>
        <v>NCMcDowell</v>
      </c>
      <c r="B1893" t="s">
        <v>1593</v>
      </c>
      <c r="C1893" t="s">
        <v>54</v>
      </c>
      <c r="D1893" t="s">
        <v>443</v>
      </c>
      <c r="E1893" t="s">
        <v>1614</v>
      </c>
      <c r="F1893" t="s">
        <v>57</v>
      </c>
      <c r="G1893">
        <v>440.608</v>
      </c>
      <c r="H1893">
        <v>35.681199999999997</v>
      </c>
      <c r="I1893">
        <v>-82.048710767900005</v>
      </c>
      <c r="J1893">
        <v>37111</v>
      </c>
    </row>
    <row r="1894" spans="1:10" x14ac:dyDescent="0.25">
      <c r="A1894" t="str">
        <f t="shared" si="29"/>
        <v>NCMacon</v>
      </c>
      <c r="B1894" t="s">
        <v>1593</v>
      </c>
      <c r="C1894" t="s">
        <v>54</v>
      </c>
      <c r="D1894" t="s">
        <v>402</v>
      </c>
      <c r="E1894" t="s">
        <v>389</v>
      </c>
      <c r="F1894" t="s">
        <v>57</v>
      </c>
      <c r="G1894">
        <v>515.55799999999897</v>
      </c>
      <c r="H1894">
        <v>35.150399999999998</v>
      </c>
      <c r="I1894">
        <v>-83.422108761999993</v>
      </c>
      <c r="J1894">
        <v>37113</v>
      </c>
    </row>
    <row r="1895" spans="1:10" x14ac:dyDescent="0.25">
      <c r="A1895" t="str">
        <f t="shared" si="29"/>
        <v>NCMadison</v>
      </c>
      <c r="B1895" t="s">
        <v>1593</v>
      </c>
      <c r="C1895" t="s">
        <v>54</v>
      </c>
      <c r="D1895" t="s">
        <v>404</v>
      </c>
      <c r="E1895" t="s">
        <v>391</v>
      </c>
      <c r="F1895" t="s">
        <v>57</v>
      </c>
      <c r="G1895">
        <v>449.56999999999903</v>
      </c>
      <c r="H1895">
        <v>35.857999999999997</v>
      </c>
      <c r="I1895">
        <v>-82.705700504999996</v>
      </c>
      <c r="J1895">
        <v>37115</v>
      </c>
    </row>
    <row r="1896" spans="1:10" x14ac:dyDescent="0.25">
      <c r="A1896" t="str">
        <f t="shared" si="29"/>
        <v>NCMartin</v>
      </c>
      <c r="B1896" t="s">
        <v>1593</v>
      </c>
      <c r="C1896" t="s">
        <v>54</v>
      </c>
      <c r="D1896" t="s">
        <v>406</v>
      </c>
      <c r="E1896" t="s">
        <v>205</v>
      </c>
      <c r="F1896" t="s">
        <v>57</v>
      </c>
      <c r="G1896">
        <v>461.21699999999902</v>
      </c>
      <c r="H1896">
        <v>35.8416</v>
      </c>
      <c r="I1896">
        <v>-77.107082800499995</v>
      </c>
      <c r="J1896">
        <v>37117</v>
      </c>
    </row>
    <row r="1897" spans="1:10" x14ac:dyDescent="0.25">
      <c r="A1897" t="str">
        <f t="shared" si="29"/>
        <v>NCMecklenburg</v>
      </c>
      <c r="B1897" t="s">
        <v>1593</v>
      </c>
      <c r="C1897" t="s">
        <v>54</v>
      </c>
      <c r="D1897" t="s">
        <v>408</v>
      </c>
      <c r="E1897" t="s">
        <v>1615</v>
      </c>
      <c r="F1897" t="s">
        <v>57</v>
      </c>
      <c r="G1897">
        <v>523.84199999999896</v>
      </c>
      <c r="H1897">
        <v>35.246699999999997</v>
      </c>
      <c r="I1897">
        <v>-80.832787313300003</v>
      </c>
      <c r="J1897">
        <v>37119</v>
      </c>
    </row>
    <row r="1898" spans="1:10" x14ac:dyDescent="0.25">
      <c r="A1898" t="str">
        <f t="shared" si="29"/>
        <v>NCMitchell</v>
      </c>
      <c r="B1898" t="s">
        <v>1593</v>
      </c>
      <c r="C1898" t="s">
        <v>54</v>
      </c>
      <c r="D1898" t="s">
        <v>410</v>
      </c>
      <c r="E1898" t="s">
        <v>804</v>
      </c>
      <c r="F1898" t="s">
        <v>57</v>
      </c>
      <c r="G1898">
        <v>221.42500000000001</v>
      </c>
      <c r="H1898">
        <v>36.013300000000001</v>
      </c>
      <c r="I1898">
        <v>-82.163486452599997</v>
      </c>
      <c r="J1898">
        <v>37121</v>
      </c>
    </row>
    <row r="1899" spans="1:10" x14ac:dyDescent="0.25">
      <c r="A1899" t="str">
        <f t="shared" si="29"/>
        <v>NCMoore</v>
      </c>
      <c r="B1899" t="s">
        <v>1593</v>
      </c>
      <c r="C1899" t="s">
        <v>54</v>
      </c>
      <c r="D1899" t="s">
        <v>425</v>
      </c>
      <c r="E1899" t="s">
        <v>1616</v>
      </c>
      <c r="F1899" t="s">
        <v>57</v>
      </c>
      <c r="G1899">
        <v>697.84299999999905</v>
      </c>
      <c r="H1899">
        <v>35.310699999999997</v>
      </c>
      <c r="I1899">
        <v>-79.481306179300006</v>
      </c>
      <c r="J1899">
        <v>37125</v>
      </c>
    </row>
    <row r="1900" spans="1:10" x14ac:dyDescent="0.25">
      <c r="A1900" t="str">
        <f t="shared" si="29"/>
        <v>NCNash</v>
      </c>
      <c r="B1900" t="s">
        <v>1593</v>
      </c>
      <c r="C1900" t="s">
        <v>54</v>
      </c>
      <c r="D1900" t="s">
        <v>427</v>
      </c>
      <c r="E1900" t="s">
        <v>1617</v>
      </c>
      <c r="F1900" t="s">
        <v>57</v>
      </c>
      <c r="G1900">
        <v>540.40700000000004</v>
      </c>
      <c r="H1900">
        <v>35.967199999999998</v>
      </c>
      <c r="I1900">
        <v>-77.986481938300003</v>
      </c>
      <c r="J1900">
        <v>37127</v>
      </c>
    </row>
    <row r="1901" spans="1:10" x14ac:dyDescent="0.25">
      <c r="A1901" t="str">
        <f t="shared" si="29"/>
        <v>NCNew Hanover</v>
      </c>
      <c r="B1901" t="s">
        <v>1593</v>
      </c>
      <c r="C1901" t="s">
        <v>54</v>
      </c>
      <c r="D1901" t="s">
        <v>412</v>
      </c>
      <c r="E1901" t="s">
        <v>1618</v>
      </c>
      <c r="F1901" t="s">
        <v>57</v>
      </c>
      <c r="G1901">
        <v>191.533999999999</v>
      </c>
      <c r="H1901">
        <v>34.232100000000003</v>
      </c>
      <c r="I1901">
        <v>-77.884715177000004</v>
      </c>
      <c r="J1901">
        <v>37129</v>
      </c>
    </row>
    <row r="1902" spans="1:10" x14ac:dyDescent="0.25">
      <c r="A1902" t="str">
        <f t="shared" si="29"/>
        <v>NCNorthampton</v>
      </c>
      <c r="B1902" t="s">
        <v>1593</v>
      </c>
      <c r="C1902" t="s">
        <v>54</v>
      </c>
      <c r="D1902" t="s">
        <v>413</v>
      </c>
      <c r="E1902" t="s">
        <v>1619</v>
      </c>
      <c r="F1902" t="s">
        <v>57</v>
      </c>
      <c r="G1902">
        <v>536.58900000000006</v>
      </c>
      <c r="H1902">
        <v>36.417700000000004</v>
      </c>
      <c r="I1902">
        <v>-77.396736293000004</v>
      </c>
      <c r="J1902">
        <v>37131</v>
      </c>
    </row>
    <row r="1903" spans="1:10" x14ac:dyDescent="0.25">
      <c r="A1903" t="str">
        <f t="shared" si="29"/>
        <v>NCOnslow</v>
      </c>
      <c r="B1903" t="s">
        <v>1593</v>
      </c>
      <c r="C1903" t="s">
        <v>54</v>
      </c>
      <c r="D1903" t="s">
        <v>429</v>
      </c>
      <c r="E1903" t="s">
        <v>1620</v>
      </c>
      <c r="F1903" t="s">
        <v>57</v>
      </c>
      <c r="G1903">
        <v>762.74400000000003</v>
      </c>
      <c r="H1903">
        <v>34.729999999999997</v>
      </c>
      <c r="I1903">
        <v>-77.427565414100002</v>
      </c>
      <c r="J1903">
        <v>37133</v>
      </c>
    </row>
    <row r="1904" spans="1:10" x14ac:dyDescent="0.25">
      <c r="A1904" t="str">
        <f t="shared" si="29"/>
        <v>NCPender</v>
      </c>
      <c r="B1904" t="s">
        <v>1593</v>
      </c>
      <c r="C1904" t="s">
        <v>54</v>
      </c>
      <c r="D1904" t="s">
        <v>523</v>
      </c>
      <c r="E1904" t="s">
        <v>1621</v>
      </c>
      <c r="F1904" t="s">
        <v>57</v>
      </c>
      <c r="G1904">
        <v>869.79499999999905</v>
      </c>
      <c r="H1904">
        <v>34.5246</v>
      </c>
      <c r="I1904">
        <v>-77.905543267300004</v>
      </c>
      <c r="J1904">
        <v>37141</v>
      </c>
    </row>
    <row r="1905" spans="1:10" x14ac:dyDescent="0.25">
      <c r="A1905" t="str">
        <f t="shared" si="29"/>
        <v>NCPerson</v>
      </c>
      <c r="B1905" t="s">
        <v>1593</v>
      </c>
      <c r="C1905" t="s">
        <v>54</v>
      </c>
      <c r="D1905" t="s">
        <v>495</v>
      </c>
      <c r="E1905" t="s">
        <v>1622</v>
      </c>
      <c r="F1905" t="s">
        <v>57</v>
      </c>
      <c r="G1905">
        <v>392.322</v>
      </c>
      <c r="H1905">
        <v>36.390099999999997</v>
      </c>
      <c r="I1905">
        <v>-78.971719154499993</v>
      </c>
      <c r="J1905">
        <v>37145</v>
      </c>
    </row>
    <row r="1906" spans="1:10" x14ac:dyDescent="0.25">
      <c r="A1906" t="str">
        <f t="shared" si="29"/>
        <v>NCPitt</v>
      </c>
      <c r="B1906" t="s">
        <v>1593</v>
      </c>
      <c r="C1906" t="s">
        <v>54</v>
      </c>
      <c r="D1906" t="s">
        <v>497</v>
      </c>
      <c r="E1906" t="s">
        <v>1623</v>
      </c>
      <c r="F1906" t="s">
        <v>57</v>
      </c>
      <c r="G1906">
        <v>651.97500000000002</v>
      </c>
      <c r="H1906">
        <v>35.593499999999999</v>
      </c>
      <c r="I1906">
        <v>-77.374639909099997</v>
      </c>
      <c r="J1906">
        <v>37147</v>
      </c>
    </row>
    <row r="1907" spans="1:10" x14ac:dyDescent="0.25">
      <c r="A1907" t="str">
        <f t="shared" si="29"/>
        <v>NCRichmond</v>
      </c>
      <c r="B1907" t="s">
        <v>1593</v>
      </c>
      <c r="C1907" t="s">
        <v>54</v>
      </c>
      <c r="D1907" t="s">
        <v>776</v>
      </c>
      <c r="E1907" t="s">
        <v>272</v>
      </c>
      <c r="F1907" t="s">
        <v>57</v>
      </c>
      <c r="G1907">
        <v>473.82100000000003</v>
      </c>
      <c r="H1907">
        <v>35.005899999999997</v>
      </c>
      <c r="I1907">
        <v>-79.747828904800002</v>
      </c>
      <c r="J1907">
        <v>37153</v>
      </c>
    </row>
    <row r="1908" spans="1:10" x14ac:dyDescent="0.25">
      <c r="A1908" t="str">
        <f t="shared" si="29"/>
        <v>NCRobeson</v>
      </c>
      <c r="B1908" t="s">
        <v>1593</v>
      </c>
      <c r="C1908" t="s">
        <v>54</v>
      </c>
      <c r="D1908" t="s">
        <v>777</v>
      </c>
      <c r="E1908" t="s">
        <v>1624</v>
      </c>
      <c r="F1908" t="s">
        <v>57</v>
      </c>
      <c r="G1908">
        <v>949.221</v>
      </c>
      <c r="H1908">
        <v>34.640099999999997</v>
      </c>
      <c r="I1908">
        <v>-79.103568074500004</v>
      </c>
      <c r="J1908">
        <v>37155</v>
      </c>
    </row>
    <row r="1909" spans="1:10" x14ac:dyDescent="0.25">
      <c r="A1909" t="str">
        <f t="shared" si="29"/>
        <v>NCRutherford</v>
      </c>
      <c r="B1909" t="s">
        <v>1593</v>
      </c>
      <c r="C1909" t="s">
        <v>54</v>
      </c>
      <c r="D1909" t="s">
        <v>781</v>
      </c>
      <c r="E1909" t="s">
        <v>1625</v>
      </c>
      <c r="F1909" t="s">
        <v>57</v>
      </c>
      <c r="G1909">
        <v>564.15099999999904</v>
      </c>
      <c r="H1909">
        <v>35.402299999999997</v>
      </c>
      <c r="I1909">
        <v>-81.920075797099997</v>
      </c>
      <c r="J1909">
        <v>37161</v>
      </c>
    </row>
    <row r="1910" spans="1:10" x14ac:dyDescent="0.25">
      <c r="A1910" t="str">
        <f t="shared" si="29"/>
        <v>NCStanly</v>
      </c>
      <c r="B1910" t="s">
        <v>1593</v>
      </c>
      <c r="C1910" t="s">
        <v>54</v>
      </c>
      <c r="D1910" t="s">
        <v>785</v>
      </c>
      <c r="E1910" t="s">
        <v>1626</v>
      </c>
      <c r="F1910" t="s">
        <v>57</v>
      </c>
      <c r="G1910">
        <v>395.08600000000001</v>
      </c>
      <c r="H1910">
        <v>35.311999999999998</v>
      </c>
      <c r="I1910">
        <v>-80.2509378062</v>
      </c>
      <c r="J1910">
        <v>37167</v>
      </c>
    </row>
    <row r="1911" spans="1:10" x14ac:dyDescent="0.25">
      <c r="A1911" t="str">
        <f t="shared" si="29"/>
        <v>NCSwain</v>
      </c>
      <c r="B1911" t="s">
        <v>1593</v>
      </c>
      <c r="C1911" t="s">
        <v>54</v>
      </c>
      <c r="D1911" t="s">
        <v>788</v>
      </c>
      <c r="E1911" t="s">
        <v>1627</v>
      </c>
      <c r="F1911" t="s">
        <v>57</v>
      </c>
      <c r="G1911">
        <v>527.99599999999896</v>
      </c>
      <c r="H1911">
        <v>35.486699999999999</v>
      </c>
      <c r="I1911">
        <v>-83.492739241999999</v>
      </c>
      <c r="J1911">
        <v>37173</v>
      </c>
    </row>
    <row r="1912" spans="1:10" x14ac:dyDescent="0.25">
      <c r="A1912" t="str">
        <f t="shared" si="29"/>
        <v>NCTransylvania</v>
      </c>
      <c r="B1912" t="s">
        <v>1593</v>
      </c>
      <c r="C1912" t="s">
        <v>54</v>
      </c>
      <c r="D1912" t="s">
        <v>790</v>
      </c>
      <c r="E1912" t="s">
        <v>1628</v>
      </c>
      <c r="F1912" t="s">
        <v>57</v>
      </c>
      <c r="G1912">
        <v>378.52800000000002</v>
      </c>
      <c r="H1912">
        <v>35.201999999999998</v>
      </c>
      <c r="I1912">
        <v>-82.798165900000001</v>
      </c>
      <c r="J1912">
        <v>37175</v>
      </c>
    </row>
    <row r="1913" spans="1:10" x14ac:dyDescent="0.25">
      <c r="A1913" t="str">
        <f t="shared" si="29"/>
        <v>NCVance</v>
      </c>
      <c r="B1913" t="s">
        <v>1593</v>
      </c>
      <c r="C1913" t="s">
        <v>54</v>
      </c>
      <c r="D1913" t="s">
        <v>793</v>
      </c>
      <c r="E1913" t="s">
        <v>1629</v>
      </c>
      <c r="F1913" t="s">
        <v>57</v>
      </c>
      <c r="G1913">
        <v>253.517</v>
      </c>
      <c r="H1913">
        <v>36.364699999999999</v>
      </c>
      <c r="I1913">
        <v>-78.40834606</v>
      </c>
      <c r="J1913">
        <v>37181</v>
      </c>
    </row>
    <row r="1914" spans="1:10" x14ac:dyDescent="0.25">
      <c r="A1914" t="str">
        <f t="shared" si="29"/>
        <v>NCWilkes</v>
      </c>
      <c r="B1914" t="s">
        <v>1593</v>
      </c>
      <c r="C1914" t="s">
        <v>54</v>
      </c>
      <c r="D1914" t="s">
        <v>799</v>
      </c>
      <c r="E1914" t="s">
        <v>743</v>
      </c>
      <c r="F1914" t="s">
        <v>57</v>
      </c>
      <c r="G1914">
        <v>754.27800000000002</v>
      </c>
      <c r="H1914">
        <v>36.206200000000003</v>
      </c>
      <c r="I1914">
        <v>-81.162893910799994</v>
      </c>
      <c r="J1914">
        <v>37193</v>
      </c>
    </row>
    <row r="1915" spans="1:10" x14ac:dyDescent="0.25">
      <c r="A1915" t="str">
        <f t="shared" si="29"/>
        <v>NCYancey</v>
      </c>
      <c r="B1915" t="s">
        <v>1593</v>
      </c>
      <c r="C1915" t="s">
        <v>54</v>
      </c>
      <c r="D1915" t="s">
        <v>801</v>
      </c>
      <c r="E1915" t="s">
        <v>1630</v>
      </c>
      <c r="F1915" t="s">
        <v>57</v>
      </c>
      <c r="G1915">
        <v>312.59699999999901</v>
      </c>
      <c r="H1915">
        <v>35.898899999999998</v>
      </c>
      <c r="I1915">
        <v>-82.307577231899998</v>
      </c>
      <c r="J1915">
        <v>37199</v>
      </c>
    </row>
    <row r="1916" spans="1:10" x14ac:dyDescent="0.25">
      <c r="A1916" t="str">
        <f t="shared" si="29"/>
        <v>NCAlexander</v>
      </c>
      <c r="B1916" t="s">
        <v>1593</v>
      </c>
      <c r="C1916" t="s">
        <v>54</v>
      </c>
      <c r="D1916" t="s">
        <v>351</v>
      </c>
      <c r="E1916" t="s">
        <v>897</v>
      </c>
      <c r="F1916" t="s">
        <v>57</v>
      </c>
      <c r="G1916">
        <v>259.99400000000003</v>
      </c>
      <c r="H1916">
        <v>35.920999999999999</v>
      </c>
      <c r="I1916">
        <v>-81.176980434800001</v>
      </c>
      <c r="J1916">
        <v>37003</v>
      </c>
    </row>
    <row r="1917" spans="1:10" x14ac:dyDescent="0.25">
      <c r="A1917" t="str">
        <f t="shared" si="29"/>
        <v>NCAlleghany</v>
      </c>
      <c r="B1917" t="s">
        <v>1593</v>
      </c>
      <c r="C1917" t="s">
        <v>54</v>
      </c>
      <c r="D1917" t="s">
        <v>352</v>
      </c>
      <c r="E1917" t="s">
        <v>1631</v>
      </c>
      <c r="F1917" t="s">
        <v>57</v>
      </c>
      <c r="G1917">
        <v>235.059</v>
      </c>
      <c r="H1917">
        <v>36.491399999999999</v>
      </c>
      <c r="I1917">
        <v>-81.127210561300004</v>
      </c>
      <c r="J1917">
        <v>37005</v>
      </c>
    </row>
    <row r="1918" spans="1:10" x14ac:dyDescent="0.25">
      <c r="A1918" t="str">
        <f t="shared" si="29"/>
        <v>NCAnson</v>
      </c>
      <c r="B1918" t="s">
        <v>1593</v>
      </c>
      <c r="C1918" t="s">
        <v>54</v>
      </c>
      <c r="D1918" t="s">
        <v>354</v>
      </c>
      <c r="E1918" t="s">
        <v>1632</v>
      </c>
      <c r="F1918" t="s">
        <v>57</v>
      </c>
      <c r="G1918">
        <v>531.452</v>
      </c>
      <c r="H1918">
        <v>34.973799999999997</v>
      </c>
      <c r="I1918">
        <v>-80.102704286800005</v>
      </c>
      <c r="J1918">
        <v>37007</v>
      </c>
    </row>
    <row r="1919" spans="1:10" x14ac:dyDescent="0.25">
      <c r="A1919" t="str">
        <f t="shared" si="29"/>
        <v>NCAvery</v>
      </c>
      <c r="B1919" t="s">
        <v>1593</v>
      </c>
      <c r="C1919" t="s">
        <v>54</v>
      </c>
      <c r="D1919" t="s">
        <v>358</v>
      </c>
      <c r="E1919" t="s">
        <v>1633</v>
      </c>
      <c r="F1919" t="s">
        <v>57</v>
      </c>
      <c r="G1919">
        <v>247.08699999999899</v>
      </c>
      <c r="H1919">
        <v>36.076599999999999</v>
      </c>
      <c r="I1919">
        <v>-81.922495499899995</v>
      </c>
      <c r="J1919">
        <v>37011</v>
      </c>
    </row>
    <row r="1920" spans="1:10" x14ac:dyDescent="0.25">
      <c r="A1920" t="str">
        <f t="shared" si="29"/>
        <v>NCBurke</v>
      </c>
      <c r="B1920" t="s">
        <v>1593</v>
      </c>
      <c r="C1920" t="s">
        <v>54</v>
      </c>
      <c r="D1920" t="s">
        <v>360</v>
      </c>
      <c r="E1920" t="s">
        <v>683</v>
      </c>
      <c r="F1920" t="s">
        <v>57</v>
      </c>
      <c r="G1920">
        <v>507.09899999999902</v>
      </c>
      <c r="H1920">
        <v>35.749499999999998</v>
      </c>
      <c r="I1920">
        <v>-81.704709037200004</v>
      </c>
      <c r="J1920">
        <v>37023</v>
      </c>
    </row>
    <row r="1921" spans="1:10" x14ac:dyDescent="0.25">
      <c r="A1921" t="str">
        <f t="shared" si="29"/>
        <v>NCCabarrus</v>
      </c>
      <c r="B1921" t="s">
        <v>1593</v>
      </c>
      <c r="C1921" t="s">
        <v>54</v>
      </c>
      <c r="D1921" t="s">
        <v>362</v>
      </c>
      <c r="E1921" t="s">
        <v>1634</v>
      </c>
      <c r="F1921" t="s">
        <v>57</v>
      </c>
      <c r="G1921">
        <v>361.74900000000002</v>
      </c>
      <c r="H1921">
        <v>35.386899999999997</v>
      </c>
      <c r="I1921">
        <v>-80.552027091400006</v>
      </c>
      <c r="J1921">
        <v>37025</v>
      </c>
    </row>
    <row r="1922" spans="1:10" x14ac:dyDescent="0.25">
      <c r="A1922" t="str">
        <f t="shared" si="29"/>
        <v>NCCaldwell</v>
      </c>
      <c r="B1922" t="s">
        <v>1593</v>
      </c>
      <c r="C1922" t="s">
        <v>54</v>
      </c>
      <c r="D1922" t="s">
        <v>364</v>
      </c>
      <c r="E1922" t="s">
        <v>1126</v>
      </c>
      <c r="F1922" t="s">
        <v>57</v>
      </c>
      <c r="G1922">
        <v>471.56599999999901</v>
      </c>
      <c r="H1922">
        <v>35.953000000000003</v>
      </c>
      <c r="I1922">
        <v>-81.546515779000003</v>
      </c>
      <c r="J1922">
        <v>37027</v>
      </c>
    </row>
    <row r="1923" spans="1:10" x14ac:dyDescent="0.25">
      <c r="A1923" t="str">
        <f t="shared" ref="A1923:A1986" si="30">C1923&amp;E1923</f>
        <v>NCCaswell</v>
      </c>
      <c r="B1923" t="s">
        <v>1593</v>
      </c>
      <c r="C1923" t="s">
        <v>54</v>
      </c>
      <c r="D1923" t="s">
        <v>366</v>
      </c>
      <c r="E1923" t="s">
        <v>1635</v>
      </c>
      <c r="F1923" t="s">
        <v>57</v>
      </c>
      <c r="G1923">
        <v>424.92200000000003</v>
      </c>
      <c r="H1923">
        <v>36.393300000000004</v>
      </c>
      <c r="I1923">
        <v>-79.333642403799999</v>
      </c>
      <c r="J1923">
        <v>37033</v>
      </c>
    </row>
    <row r="1924" spans="1:10" x14ac:dyDescent="0.25">
      <c r="A1924" t="str">
        <f t="shared" si="30"/>
        <v>NCCatawba</v>
      </c>
      <c r="B1924" t="s">
        <v>1593</v>
      </c>
      <c r="C1924" t="s">
        <v>54</v>
      </c>
      <c r="D1924" t="s">
        <v>368</v>
      </c>
      <c r="E1924" t="s">
        <v>1636</v>
      </c>
      <c r="F1924" t="s">
        <v>57</v>
      </c>
      <c r="G1924">
        <v>398.721</v>
      </c>
      <c r="H1924">
        <v>35.662599999999998</v>
      </c>
      <c r="I1924">
        <v>-81.214546526700005</v>
      </c>
      <c r="J1924">
        <v>37035</v>
      </c>
    </row>
    <row r="1925" spans="1:10" x14ac:dyDescent="0.25">
      <c r="A1925" t="str">
        <f t="shared" si="30"/>
        <v>NCChatham</v>
      </c>
      <c r="B1925" t="s">
        <v>1593</v>
      </c>
      <c r="C1925" t="s">
        <v>54</v>
      </c>
      <c r="D1925" t="s">
        <v>325</v>
      </c>
      <c r="E1925" t="s">
        <v>217</v>
      </c>
      <c r="F1925" t="s">
        <v>57</v>
      </c>
      <c r="G1925">
        <v>682.18499999999904</v>
      </c>
      <c r="H1925">
        <v>35.702599999999997</v>
      </c>
      <c r="I1925">
        <v>-79.255362494400003</v>
      </c>
      <c r="J1925">
        <v>37037</v>
      </c>
    </row>
    <row r="1926" spans="1:10" x14ac:dyDescent="0.25">
      <c r="A1926" t="str">
        <f t="shared" si="30"/>
        <v>NCPerquimans</v>
      </c>
      <c r="B1926" t="s">
        <v>1593</v>
      </c>
      <c r="C1926" t="s">
        <v>54</v>
      </c>
      <c r="D1926" t="s">
        <v>506</v>
      </c>
      <c r="E1926" t="s">
        <v>1637</v>
      </c>
      <c r="F1926" t="s">
        <v>57</v>
      </c>
      <c r="G1926">
        <v>247.089</v>
      </c>
      <c r="H1926">
        <v>36.204500000000003</v>
      </c>
      <c r="I1926">
        <v>-76.4390212327</v>
      </c>
      <c r="J1926">
        <v>37143</v>
      </c>
    </row>
    <row r="1927" spans="1:10" x14ac:dyDescent="0.25">
      <c r="A1927" t="str">
        <f t="shared" si="30"/>
        <v>NCPolk</v>
      </c>
      <c r="B1927" t="s">
        <v>1593</v>
      </c>
      <c r="C1927" t="s">
        <v>54</v>
      </c>
      <c r="D1927" t="s">
        <v>507</v>
      </c>
      <c r="E1927" t="s">
        <v>512</v>
      </c>
      <c r="F1927" t="s">
        <v>57</v>
      </c>
      <c r="G1927">
        <v>237.78899999999899</v>
      </c>
      <c r="H1927">
        <v>35.279299999999999</v>
      </c>
      <c r="I1927">
        <v>-82.169628686099998</v>
      </c>
      <c r="J1927">
        <v>37149</v>
      </c>
    </row>
    <row r="1928" spans="1:10" x14ac:dyDescent="0.25">
      <c r="A1928" t="str">
        <f t="shared" si="30"/>
        <v>NCRandolph</v>
      </c>
      <c r="B1928" t="s">
        <v>1593</v>
      </c>
      <c r="C1928" t="s">
        <v>54</v>
      </c>
      <c r="D1928" t="s">
        <v>694</v>
      </c>
      <c r="E1928" t="s">
        <v>444</v>
      </c>
      <c r="F1928" t="s">
        <v>57</v>
      </c>
      <c r="G1928">
        <v>782.51700000000005</v>
      </c>
      <c r="H1928">
        <v>35.710299999999997</v>
      </c>
      <c r="I1928">
        <v>-79.806158163399999</v>
      </c>
      <c r="J1928">
        <v>37151</v>
      </c>
    </row>
    <row r="1929" spans="1:10" x14ac:dyDescent="0.25">
      <c r="A1929" t="str">
        <f t="shared" si="30"/>
        <v>NCRockingham</v>
      </c>
      <c r="B1929" t="s">
        <v>1593</v>
      </c>
      <c r="C1929" t="s">
        <v>54</v>
      </c>
      <c r="D1929" t="s">
        <v>779</v>
      </c>
      <c r="E1929" t="s">
        <v>289</v>
      </c>
      <c r="F1929" t="s">
        <v>57</v>
      </c>
      <c r="G1929">
        <v>565.55100000000004</v>
      </c>
      <c r="H1929">
        <v>36.396099999999997</v>
      </c>
      <c r="I1929">
        <v>-79.775109117400007</v>
      </c>
      <c r="J1929">
        <v>37157</v>
      </c>
    </row>
    <row r="1930" spans="1:10" x14ac:dyDescent="0.25">
      <c r="A1930" t="str">
        <f t="shared" si="30"/>
        <v>NCRowan</v>
      </c>
      <c r="B1930" t="s">
        <v>1593</v>
      </c>
      <c r="C1930" t="s">
        <v>54</v>
      </c>
      <c r="D1930" t="s">
        <v>780</v>
      </c>
      <c r="E1930" t="s">
        <v>1111</v>
      </c>
      <c r="F1930" t="s">
        <v>57</v>
      </c>
      <c r="G1930">
        <v>511.37400000000002</v>
      </c>
      <c r="H1930">
        <v>35.639600000000002</v>
      </c>
      <c r="I1930">
        <v>-80.524691446000006</v>
      </c>
      <c r="J1930">
        <v>37159</v>
      </c>
    </row>
    <row r="1931" spans="1:10" x14ac:dyDescent="0.25">
      <c r="A1931" t="str">
        <f t="shared" si="30"/>
        <v>NCGates</v>
      </c>
      <c r="B1931" t="s">
        <v>1593</v>
      </c>
      <c r="C1931" t="s">
        <v>54</v>
      </c>
      <c r="D1931" t="s">
        <v>385</v>
      </c>
      <c r="E1931" t="s">
        <v>1638</v>
      </c>
      <c r="F1931" t="s">
        <v>57</v>
      </c>
      <c r="G1931">
        <v>340.44499999999903</v>
      </c>
      <c r="H1931">
        <v>36.444899999999997</v>
      </c>
      <c r="I1931">
        <v>-76.700486445999999</v>
      </c>
      <c r="J1931">
        <v>37073</v>
      </c>
    </row>
    <row r="1932" spans="1:10" x14ac:dyDescent="0.25">
      <c r="A1932" t="str">
        <f t="shared" si="30"/>
        <v>NCGranville</v>
      </c>
      <c r="B1932" t="s">
        <v>1593</v>
      </c>
      <c r="C1932" t="s">
        <v>54</v>
      </c>
      <c r="D1932" t="s">
        <v>345</v>
      </c>
      <c r="E1932" t="s">
        <v>1639</v>
      </c>
      <c r="F1932" t="s">
        <v>57</v>
      </c>
      <c r="G1932">
        <v>531.57000000000005</v>
      </c>
      <c r="H1932">
        <v>36.304000000000002</v>
      </c>
      <c r="I1932">
        <v>-78.653028050900005</v>
      </c>
      <c r="J1932">
        <v>37077</v>
      </c>
    </row>
    <row r="1933" spans="1:10" x14ac:dyDescent="0.25">
      <c r="A1933" t="str">
        <f t="shared" si="30"/>
        <v>NCGreene</v>
      </c>
      <c r="B1933" t="s">
        <v>1593</v>
      </c>
      <c r="C1933" t="s">
        <v>54</v>
      </c>
      <c r="D1933" t="s">
        <v>347</v>
      </c>
      <c r="E1933" t="s">
        <v>381</v>
      </c>
      <c r="F1933" t="s">
        <v>57</v>
      </c>
      <c r="G1933">
        <v>265.928</v>
      </c>
      <c r="H1933">
        <v>35.485399999999998</v>
      </c>
      <c r="I1933">
        <v>-77.675922619999994</v>
      </c>
      <c r="J1933">
        <v>37079</v>
      </c>
    </row>
    <row r="1934" spans="1:10" x14ac:dyDescent="0.25">
      <c r="A1934" t="str">
        <f t="shared" si="30"/>
        <v>NCGuilford</v>
      </c>
      <c r="B1934" t="s">
        <v>1593</v>
      </c>
      <c r="C1934" t="s">
        <v>54</v>
      </c>
      <c r="D1934" t="s">
        <v>435</v>
      </c>
      <c r="E1934" t="s">
        <v>1640</v>
      </c>
      <c r="F1934" t="s">
        <v>57</v>
      </c>
      <c r="G1934">
        <v>645.70399999999904</v>
      </c>
      <c r="H1934">
        <v>36.0794</v>
      </c>
      <c r="I1934">
        <v>-79.789012101200001</v>
      </c>
      <c r="J1934">
        <v>37081</v>
      </c>
    </row>
    <row r="1935" spans="1:10" x14ac:dyDescent="0.25">
      <c r="A1935" t="str">
        <f t="shared" si="30"/>
        <v>NCHertford</v>
      </c>
      <c r="B1935" t="s">
        <v>1593</v>
      </c>
      <c r="C1935" t="s">
        <v>54</v>
      </c>
      <c r="D1935" t="s">
        <v>392</v>
      </c>
      <c r="E1935" t="s">
        <v>1641</v>
      </c>
      <c r="F1935" t="s">
        <v>57</v>
      </c>
      <c r="G1935">
        <v>353.06</v>
      </c>
      <c r="H1935">
        <v>36.359000000000002</v>
      </c>
      <c r="I1935">
        <v>-76.981562453099997</v>
      </c>
      <c r="J1935">
        <v>37091</v>
      </c>
    </row>
    <row r="1936" spans="1:10" x14ac:dyDescent="0.25">
      <c r="A1936" t="str">
        <f t="shared" si="30"/>
        <v>NCIredell</v>
      </c>
      <c r="B1936" t="s">
        <v>1593</v>
      </c>
      <c r="C1936" t="s">
        <v>54</v>
      </c>
      <c r="D1936" t="s">
        <v>396</v>
      </c>
      <c r="E1936" t="s">
        <v>1642</v>
      </c>
      <c r="F1936" t="s">
        <v>57</v>
      </c>
      <c r="G1936">
        <v>573.83299999999895</v>
      </c>
      <c r="H1936">
        <v>35.807000000000002</v>
      </c>
      <c r="I1936">
        <v>-80.8735083081</v>
      </c>
      <c r="J1936">
        <v>37097</v>
      </c>
    </row>
    <row r="1937" spans="1:10" x14ac:dyDescent="0.25">
      <c r="A1937" t="str">
        <f t="shared" si="30"/>
        <v>NCLee</v>
      </c>
      <c r="B1937" t="s">
        <v>1593</v>
      </c>
      <c r="C1937" t="s">
        <v>54</v>
      </c>
      <c r="D1937" t="s">
        <v>441</v>
      </c>
      <c r="E1937" t="s">
        <v>199</v>
      </c>
      <c r="F1937" t="s">
        <v>57</v>
      </c>
      <c r="G1937">
        <v>254.959</v>
      </c>
      <c r="H1937">
        <v>35.475200000000001</v>
      </c>
      <c r="I1937">
        <v>-79.171417447600007</v>
      </c>
      <c r="J1937">
        <v>37105</v>
      </c>
    </row>
    <row r="1938" spans="1:10" x14ac:dyDescent="0.25">
      <c r="A1938" t="str">
        <f t="shared" si="30"/>
        <v>NCLenoir</v>
      </c>
      <c r="B1938" t="s">
        <v>1593</v>
      </c>
      <c r="C1938" t="s">
        <v>54</v>
      </c>
      <c r="D1938" t="s">
        <v>398</v>
      </c>
      <c r="E1938" t="s">
        <v>1643</v>
      </c>
      <c r="F1938" t="s">
        <v>57</v>
      </c>
      <c r="G1938">
        <v>400.59100000000001</v>
      </c>
      <c r="H1938">
        <v>35.239100000000001</v>
      </c>
      <c r="I1938">
        <v>-77.641252977400001</v>
      </c>
      <c r="J1938">
        <v>37107</v>
      </c>
    </row>
    <row r="1939" spans="1:10" x14ac:dyDescent="0.25">
      <c r="A1939" t="str">
        <f t="shared" si="30"/>
        <v>NCLincoln</v>
      </c>
      <c r="B1939" t="s">
        <v>1593</v>
      </c>
      <c r="C1939" t="s">
        <v>54</v>
      </c>
      <c r="D1939" t="s">
        <v>400</v>
      </c>
      <c r="E1939" t="s">
        <v>245</v>
      </c>
      <c r="F1939" t="s">
        <v>57</v>
      </c>
      <c r="G1939">
        <v>297.93799999999902</v>
      </c>
      <c r="H1939">
        <v>35.4861</v>
      </c>
      <c r="I1939">
        <v>-81.223791790099995</v>
      </c>
      <c r="J1939">
        <v>37109</v>
      </c>
    </row>
    <row r="1940" spans="1:10" x14ac:dyDescent="0.25">
      <c r="A1940" t="str">
        <f t="shared" si="30"/>
        <v>NCMontgomery</v>
      </c>
      <c r="B1940" t="s">
        <v>1593</v>
      </c>
      <c r="C1940" t="s">
        <v>54</v>
      </c>
      <c r="D1940" t="s">
        <v>423</v>
      </c>
      <c r="E1940" t="s">
        <v>432</v>
      </c>
      <c r="F1940" t="s">
        <v>57</v>
      </c>
      <c r="G1940">
        <v>491.75999999999902</v>
      </c>
      <c r="H1940">
        <v>35.332500000000003</v>
      </c>
      <c r="I1940">
        <v>-79.9054692805</v>
      </c>
      <c r="J1940">
        <v>37123</v>
      </c>
    </row>
    <row r="1941" spans="1:10" x14ac:dyDescent="0.25">
      <c r="A1941" t="str">
        <f t="shared" si="30"/>
        <v>NCOrange</v>
      </c>
      <c r="B1941" t="s">
        <v>1593</v>
      </c>
      <c r="C1941" t="s">
        <v>54</v>
      </c>
      <c r="D1941" t="s">
        <v>519</v>
      </c>
      <c r="E1941" t="s">
        <v>310</v>
      </c>
      <c r="F1941" t="s">
        <v>57</v>
      </c>
      <c r="G1941">
        <v>397.95800000000003</v>
      </c>
      <c r="H1941">
        <v>36.061300000000003</v>
      </c>
      <c r="I1941">
        <v>-79.120574663799999</v>
      </c>
      <c r="J1941">
        <v>37135</v>
      </c>
    </row>
    <row r="1942" spans="1:10" x14ac:dyDescent="0.25">
      <c r="A1942" t="str">
        <f t="shared" si="30"/>
        <v>NCPamlico</v>
      </c>
      <c r="B1942" t="s">
        <v>1593</v>
      </c>
      <c r="C1942" t="s">
        <v>54</v>
      </c>
      <c r="D1942" t="s">
        <v>521</v>
      </c>
      <c r="E1942" t="s">
        <v>1644</v>
      </c>
      <c r="F1942" t="s">
        <v>57</v>
      </c>
      <c r="G1942">
        <v>336.53699999999901</v>
      </c>
      <c r="H1942">
        <v>35.146599999999999</v>
      </c>
      <c r="I1942">
        <v>-76.729637623399995</v>
      </c>
      <c r="J1942">
        <v>37137</v>
      </c>
    </row>
    <row r="1943" spans="1:10" x14ac:dyDescent="0.25">
      <c r="A1943" t="str">
        <f t="shared" si="30"/>
        <v>NCPasquotank</v>
      </c>
      <c r="B1943" t="s">
        <v>1593</v>
      </c>
      <c r="C1943" t="s">
        <v>54</v>
      </c>
      <c r="D1943" t="s">
        <v>493</v>
      </c>
      <c r="E1943" t="s">
        <v>1645</v>
      </c>
      <c r="F1943" t="s">
        <v>57</v>
      </c>
      <c r="G1943">
        <v>226.88</v>
      </c>
      <c r="H1943">
        <v>36.295000000000002</v>
      </c>
      <c r="I1943">
        <v>-76.283417283199995</v>
      </c>
      <c r="J1943">
        <v>37139</v>
      </c>
    </row>
    <row r="1944" spans="1:10" x14ac:dyDescent="0.25">
      <c r="A1944" t="str">
        <f t="shared" si="30"/>
        <v>NCScotland</v>
      </c>
      <c r="B1944" t="s">
        <v>1593</v>
      </c>
      <c r="C1944" t="s">
        <v>54</v>
      </c>
      <c r="D1944" t="s">
        <v>783</v>
      </c>
      <c r="E1944" t="s">
        <v>1406</v>
      </c>
      <c r="F1944" t="s">
        <v>57</v>
      </c>
      <c r="G1944">
        <v>318.84500000000003</v>
      </c>
      <c r="H1944">
        <v>34.840899999999998</v>
      </c>
      <c r="I1944">
        <v>-79.480411008399997</v>
      </c>
      <c r="J1944">
        <v>37165</v>
      </c>
    </row>
    <row r="1945" spans="1:10" x14ac:dyDescent="0.25">
      <c r="A1945" t="str">
        <f t="shared" si="30"/>
        <v>NCStokes</v>
      </c>
      <c r="B1945" t="s">
        <v>1593</v>
      </c>
      <c r="C1945" t="s">
        <v>54</v>
      </c>
      <c r="D1945" t="s">
        <v>786</v>
      </c>
      <c r="E1945" t="s">
        <v>1646</v>
      </c>
      <c r="F1945" t="s">
        <v>57</v>
      </c>
      <c r="G1945">
        <v>448.85700000000003</v>
      </c>
      <c r="H1945">
        <v>36.401899999999998</v>
      </c>
      <c r="I1945">
        <v>-80.239553756500001</v>
      </c>
      <c r="J1945">
        <v>37169</v>
      </c>
    </row>
    <row r="1946" spans="1:10" x14ac:dyDescent="0.25">
      <c r="A1946" t="str">
        <f t="shared" si="30"/>
        <v>NCSurry</v>
      </c>
      <c r="B1946" t="s">
        <v>1593</v>
      </c>
      <c r="C1946" t="s">
        <v>54</v>
      </c>
      <c r="D1946" t="s">
        <v>696</v>
      </c>
      <c r="E1946" t="s">
        <v>1647</v>
      </c>
      <c r="F1946" t="s">
        <v>57</v>
      </c>
      <c r="G1946">
        <v>532.16600000000005</v>
      </c>
      <c r="H1946">
        <v>36.414700000000003</v>
      </c>
      <c r="I1946">
        <v>-80.687530568400007</v>
      </c>
      <c r="J1946">
        <v>37171</v>
      </c>
    </row>
    <row r="1947" spans="1:10" x14ac:dyDescent="0.25">
      <c r="A1947" t="str">
        <f t="shared" si="30"/>
        <v>NCTyrrell</v>
      </c>
      <c r="B1947" t="s">
        <v>1593</v>
      </c>
      <c r="C1947" t="s">
        <v>54</v>
      </c>
      <c r="D1947" t="s">
        <v>792</v>
      </c>
      <c r="E1947" t="s">
        <v>1648</v>
      </c>
      <c r="F1947" t="s">
        <v>57</v>
      </c>
      <c r="G1947">
        <v>389.03500000000003</v>
      </c>
      <c r="H1947">
        <v>35.818199999999997</v>
      </c>
      <c r="I1947">
        <v>-76.206615765400002</v>
      </c>
      <c r="J1947">
        <v>37177</v>
      </c>
    </row>
    <row r="1948" spans="1:10" x14ac:dyDescent="0.25">
      <c r="A1948" t="str">
        <f t="shared" si="30"/>
        <v>NCUnion</v>
      </c>
      <c r="B1948" t="s">
        <v>1593</v>
      </c>
      <c r="C1948" t="s">
        <v>54</v>
      </c>
      <c r="D1948" t="s">
        <v>697</v>
      </c>
      <c r="E1948" t="s">
        <v>494</v>
      </c>
      <c r="F1948" t="s">
        <v>57</v>
      </c>
      <c r="G1948">
        <v>631.51999999999896</v>
      </c>
      <c r="H1948">
        <v>34.988399999999999</v>
      </c>
      <c r="I1948">
        <v>-80.530731839200001</v>
      </c>
      <c r="J1948">
        <v>37179</v>
      </c>
    </row>
    <row r="1949" spans="1:10" x14ac:dyDescent="0.25">
      <c r="A1949" t="str">
        <f t="shared" si="30"/>
        <v>NCWake</v>
      </c>
      <c r="B1949" t="s">
        <v>1593</v>
      </c>
      <c r="C1949" t="s">
        <v>54</v>
      </c>
      <c r="D1949" t="s">
        <v>698</v>
      </c>
      <c r="E1949" t="s">
        <v>1649</v>
      </c>
      <c r="F1949" t="s">
        <v>57</v>
      </c>
      <c r="G1949">
        <v>835.21900000000005</v>
      </c>
      <c r="H1949">
        <v>35.790100000000002</v>
      </c>
      <c r="I1949">
        <v>-78.650224142599996</v>
      </c>
      <c r="J1949">
        <v>37183</v>
      </c>
    </row>
    <row r="1950" spans="1:10" x14ac:dyDescent="0.25">
      <c r="A1950" t="str">
        <f t="shared" si="30"/>
        <v>NCWarren</v>
      </c>
      <c r="B1950" t="s">
        <v>1593</v>
      </c>
      <c r="C1950" t="s">
        <v>54</v>
      </c>
      <c r="D1950" t="s">
        <v>700</v>
      </c>
      <c r="E1950" t="s">
        <v>734</v>
      </c>
      <c r="F1950" t="s">
        <v>57</v>
      </c>
      <c r="G1950">
        <v>428.45600000000002</v>
      </c>
      <c r="H1950">
        <v>36.396599999999999</v>
      </c>
      <c r="I1950">
        <v>-78.106874327300005</v>
      </c>
      <c r="J1950">
        <v>37185</v>
      </c>
    </row>
    <row r="1951" spans="1:10" x14ac:dyDescent="0.25">
      <c r="A1951" t="str">
        <f t="shared" si="30"/>
        <v>NCWashington</v>
      </c>
      <c r="B1951" t="s">
        <v>1593</v>
      </c>
      <c r="C1951" t="s">
        <v>54</v>
      </c>
      <c r="D1951" t="s">
        <v>797</v>
      </c>
      <c r="E1951" t="s">
        <v>226</v>
      </c>
      <c r="F1951" t="s">
        <v>57</v>
      </c>
      <c r="G1951">
        <v>348.13499999999902</v>
      </c>
      <c r="H1951">
        <v>35.822800000000001</v>
      </c>
      <c r="I1951">
        <v>-76.576142078999993</v>
      </c>
      <c r="J1951">
        <v>37187</v>
      </c>
    </row>
    <row r="1952" spans="1:10" x14ac:dyDescent="0.25">
      <c r="A1952" t="str">
        <f t="shared" si="30"/>
        <v>NCWatauga</v>
      </c>
      <c r="B1952" t="s">
        <v>1593</v>
      </c>
      <c r="C1952" t="s">
        <v>54</v>
      </c>
      <c r="D1952" t="s">
        <v>701</v>
      </c>
      <c r="E1952" t="s">
        <v>1650</v>
      </c>
      <c r="F1952" t="s">
        <v>57</v>
      </c>
      <c r="G1952">
        <v>312.55599999999902</v>
      </c>
      <c r="H1952">
        <v>36.230899999999998</v>
      </c>
      <c r="I1952">
        <v>-81.696282065600002</v>
      </c>
      <c r="J1952">
        <v>37189</v>
      </c>
    </row>
    <row r="1953" spans="1:10" x14ac:dyDescent="0.25">
      <c r="A1953" t="str">
        <f t="shared" si="30"/>
        <v>NCWayne</v>
      </c>
      <c r="B1953" t="s">
        <v>1593</v>
      </c>
      <c r="C1953" t="s">
        <v>54</v>
      </c>
      <c r="D1953" t="s">
        <v>703</v>
      </c>
      <c r="E1953" t="s">
        <v>737</v>
      </c>
      <c r="F1953" t="s">
        <v>57</v>
      </c>
      <c r="G1953">
        <v>553.08699999999897</v>
      </c>
      <c r="H1953">
        <v>35.363799999999998</v>
      </c>
      <c r="I1953">
        <v>-78.0041660869</v>
      </c>
      <c r="J1953">
        <v>37191</v>
      </c>
    </row>
    <row r="1954" spans="1:10" x14ac:dyDescent="0.25">
      <c r="A1954" t="str">
        <f t="shared" si="30"/>
        <v>NCWilson</v>
      </c>
      <c r="B1954" t="s">
        <v>1593</v>
      </c>
      <c r="C1954" t="s">
        <v>54</v>
      </c>
      <c r="D1954" t="s">
        <v>704</v>
      </c>
      <c r="E1954" t="s">
        <v>1101</v>
      </c>
      <c r="F1954" t="s">
        <v>57</v>
      </c>
      <c r="G1954">
        <v>368.17399999999901</v>
      </c>
      <c r="H1954">
        <v>35.704999999999998</v>
      </c>
      <c r="I1954">
        <v>-77.918634496099997</v>
      </c>
      <c r="J1954">
        <v>37195</v>
      </c>
    </row>
    <row r="1955" spans="1:10" x14ac:dyDescent="0.25">
      <c r="A1955" t="str">
        <f t="shared" si="30"/>
        <v>NCYadkin</v>
      </c>
      <c r="B1955" t="s">
        <v>1593</v>
      </c>
      <c r="C1955" t="s">
        <v>54</v>
      </c>
      <c r="D1955" t="s">
        <v>800</v>
      </c>
      <c r="E1955" t="s">
        <v>1651</v>
      </c>
      <c r="F1955" t="s">
        <v>57</v>
      </c>
      <c r="G1955">
        <v>334.82900000000001</v>
      </c>
      <c r="H1955">
        <v>36.160499999999999</v>
      </c>
      <c r="I1955">
        <v>-80.665347752200006</v>
      </c>
      <c r="J1955">
        <v>37197</v>
      </c>
    </row>
    <row r="1956" spans="1:10" x14ac:dyDescent="0.25">
      <c r="A1956" t="str">
        <f t="shared" si="30"/>
        <v>NCSampson</v>
      </c>
      <c r="B1956" t="s">
        <v>1593</v>
      </c>
      <c r="C1956" t="s">
        <v>54</v>
      </c>
      <c r="D1956" t="s">
        <v>695</v>
      </c>
      <c r="E1956" t="s">
        <v>1652</v>
      </c>
      <c r="F1956" t="s">
        <v>57</v>
      </c>
      <c r="G1956">
        <v>944.74</v>
      </c>
      <c r="H1956">
        <v>34.991599999999998</v>
      </c>
      <c r="I1956">
        <v>-78.371509566300006</v>
      </c>
      <c r="J1956">
        <v>37163</v>
      </c>
    </row>
    <row r="1957" spans="1:10" x14ac:dyDescent="0.25">
      <c r="A1957" t="str">
        <f t="shared" si="30"/>
        <v>NCCamden</v>
      </c>
      <c r="B1957" t="s">
        <v>1593</v>
      </c>
      <c r="C1957" t="s">
        <v>54</v>
      </c>
      <c r="D1957" t="s">
        <v>321</v>
      </c>
      <c r="E1957" t="s">
        <v>684</v>
      </c>
      <c r="F1957" t="s">
        <v>57</v>
      </c>
      <c r="G1957">
        <v>240.55600000000001</v>
      </c>
      <c r="H1957">
        <v>36.386800000000001</v>
      </c>
      <c r="I1957">
        <v>-76.205604009799998</v>
      </c>
      <c r="J1957">
        <v>37029</v>
      </c>
    </row>
    <row r="1958" spans="1:10" x14ac:dyDescent="0.25">
      <c r="A1958" t="str">
        <f t="shared" si="30"/>
        <v>NDRansom</v>
      </c>
      <c r="B1958" t="s">
        <v>1653</v>
      </c>
      <c r="C1958" t="s">
        <v>2374</v>
      </c>
      <c r="D1958" t="s">
        <v>385</v>
      </c>
      <c r="E1958" t="s">
        <v>1654</v>
      </c>
      <c r="F1958" t="s">
        <v>57</v>
      </c>
      <c r="G1958">
        <v>862.35699999999895</v>
      </c>
      <c r="H1958">
        <v>46.456200000000003</v>
      </c>
      <c r="I1958">
        <v>-97.657470680100005</v>
      </c>
      <c r="J1958">
        <v>38073</v>
      </c>
    </row>
    <row r="1959" spans="1:10" x14ac:dyDescent="0.25">
      <c r="A1959" t="str">
        <f t="shared" si="30"/>
        <v>NDRenville</v>
      </c>
      <c r="B1959" t="s">
        <v>1653</v>
      </c>
      <c r="C1959" t="s">
        <v>2374</v>
      </c>
      <c r="D1959" t="s">
        <v>343</v>
      </c>
      <c r="E1959" t="s">
        <v>1317</v>
      </c>
      <c r="F1959" t="s">
        <v>57</v>
      </c>
      <c r="G1959">
        <v>877.053</v>
      </c>
      <c r="H1959">
        <v>48.719099999999997</v>
      </c>
      <c r="I1959">
        <v>-101.657841457</v>
      </c>
      <c r="J1959">
        <v>38075</v>
      </c>
    </row>
    <row r="1960" spans="1:10" x14ac:dyDescent="0.25">
      <c r="A1960" t="str">
        <f t="shared" si="30"/>
        <v>NDRolette</v>
      </c>
      <c r="B1960" t="s">
        <v>1653</v>
      </c>
      <c r="C1960" t="s">
        <v>2374</v>
      </c>
      <c r="D1960" t="s">
        <v>347</v>
      </c>
      <c r="E1960" t="s">
        <v>1655</v>
      </c>
      <c r="F1960" t="s">
        <v>57</v>
      </c>
      <c r="G1960">
        <v>903.07899999999904</v>
      </c>
      <c r="H1960">
        <v>48.772500000000001</v>
      </c>
      <c r="I1960">
        <v>-99.840965084600001</v>
      </c>
      <c r="J1960">
        <v>38079</v>
      </c>
    </row>
    <row r="1961" spans="1:10" x14ac:dyDescent="0.25">
      <c r="A1961" t="str">
        <f t="shared" si="30"/>
        <v>NDSargent</v>
      </c>
      <c r="B1961" t="s">
        <v>1653</v>
      </c>
      <c r="C1961" t="s">
        <v>2374</v>
      </c>
      <c r="D1961" t="s">
        <v>435</v>
      </c>
      <c r="E1961" t="s">
        <v>1656</v>
      </c>
      <c r="F1961" t="s">
        <v>57</v>
      </c>
      <c r="G1961">
        <v>858.51300000000003</v>
      </c>
      <c r="H1961">
        <v>46.107799999999997</v>
      </c>
      <c r="I1961">
        <v>-97.630566744399999</v>
      </c>
      <c r="J1961">
        <v>38081</v>
      </c>
    </row>
    <row r="1962" spans="1:10" x14ac:dyDescent="0.25">
      <c r="A1962" t="str">
        <f t="shared" si="30"/>
        <v>NDSheridan</v>
      </c>
      <c r="B1962" t="s">
        <v>1653</v>
      </c>
      <c r="C1962" t="s">
        <v>2374</v>
      </c>
      <c r="D1962" t="s">
        <v>436</v>
      </c>
      <c r="E1962" t="s">
        <v>1082</v>
      </c>
      <c r="F1962" t="s">
        <v>57</v>
      </c>
      <c r="G1962">
        <v>972.37900000000002</v>
      </c>
      <c r="H1962">
        <v>47.575400000000002</v>
      </c>
      <c r="I1962">
        <v>-100.34567393499999</v>
      </c>
      <c r="J1962">
        <v>38083</v>
      </c>
    </row>
    <row r="1963" spans="1:10" x14ac:dyDescent="0.25">
      <c r="A1963" t="str">
        <f t="shared" si="30"/>
        <v>NDSlope</v>
      </c>
      <c r="B1963" t="s">
        <v>1653</v>
      </c>
      <c r="C1963" t="s">
        <v>2374</v>
      </c>
      <c r="D1963" t="s">
        <v>388</v>
      </c>
      <c r="E1963" t="s">
        <v>1657</v>
      </c>
      <c r="F1963" t="s">
        <v>57</v>
      </c>
      <c r="G1963">
        <v>1214.922</v>
      </c>
      <c r="H1963">
        <v>46.447200000000002</v>
      </c>
      <c r="I1963">
        <v>-103.459881588</v>
      </c>
      <c r="J1963">
        <v>38087</v>
      </c>
    </row>
    <row r="1964" spans="1:10" x14ac:dyDescent="0.25">
      <c r="A1964" t="str">
        <f t="shared" si="30"/>
        <v>NDStark</v>
      </c>
      <c r="B1964" t="s">
        <v>1653</v>
      </c>
      <c r="C1964" t="s">
        <v>2374</v>
      </c>
      <c r="D1964" t="s">
        <v>390</v>
      </c>
      <c r="E1964" t="s">
        <v>940</v>
      </c>
      <c r="F1964" t="s">
        <v>57</v>
      </c>
      <c r="G1964">
        <v>1334.7349999999999</v>
      </c>
      <c r="H1964">
        <v>46.810699999999997</v>
      </c>
      <c r="I1964">
        <v>-102.655094003</v>
      </c>
      <c r="J1964">
        <v>38089</v>
      </c>
    </row>
    <row r="1965" spans="1:10" x14ac:dyDescent="0.25">
      <c r="A1965" t="str">
        <f t="shared" si="30"/>
        <v>NDStutsman</v>
      </c>
      <c r="B1965" t="s">
        <v>1653</v>
      </c>
      <c r="C1965" t="s">
        <v>2374</v>
      </c>
      <c r="D1965" t="s">
        <v>438</v>
      </c>
      <c r="E1965" t="s">
        <v>1658</v>
      </c>
      <c r="F1965" t="s">
        <v>57</v>
      </c>
      <c r="G1965">
        <v>2221.7240000000002</v>
      </c>
      <c r="H1965">
        <v>46.979199999999999</v>
      </c>
      <c r="I1965">
        <v>-98.958829564200002</v>
      </c>
      <c r="J1965">
        <v>38093</v>
      </c>
    </row>
    <row r="1966" spans="1:10" x14ac:dyDescent="0.25">
      <c r="A1966" t="str">
        <f t="shared" si="30"/>
        <v>NDTowner</v>
      </c>
      <c r="B1966" t="s">
        <v>1653</v>
      </c>
      <c r="C1966" t="s">
        <v>2374</v>
      </c>
      <c r="D1966" t="s">
        <v>394</v>
      </c>
      <c r="E1966" t="s">
        <v>1659</v>
      </c>
      <c r="F1966" t="s">
        <v>57</v>
      </c>
      <c r="G1966">
        <v>1024.5609999999999</v>
      </c>
      <c r="H1966">
        <v>48.685499999999998</v>
      </c>
      <c r="I1966">
        <v>-99.245780184200001</v>
      </c>
      <c r="J1966">
        <v>38095</v>
      </c>
    </row>
    <row r="1967" spans="1:10" x14ac:dyDescent="0.25">
      <c r="A1967" t="str">
        <f t="shared" si="30"/>
        <v>NDAdams</v>
      </c>
      <c r="B1967" t="s">
        <v>1653</v>
      </c>
      <c r="C1967" t="s">
        <v>2374</v>
      </c>
      <c r="D1967" t="s">
        <v>349</v>
      </c>
      <c r="E1967" t="s">
        <v>581</v>
      </c>
      <c r="F1967" t="s">
        <v>57</v>
      </c>
      <c r="G1967">
        <v>987.61900000000003</v>
      </c>
      <c r="H1967">
        <v>46.096800000000002</v>
      </c>
      <c r="I1967">
        <v>-102.52848622499999</v>
      </c>
      <c r="J1967">
        <v>38001</v>
      </c>
    </row>
    <row r="1968" spans="1:10" x14ac:dyDescent="0.25">
      <c r="A1968" t="str">
        <f t="shared" si="30"/>
        <v>NDBarnes</v>
      </c>
      <c r="B1968" t="s">
        <v>1653</v>
      </c>
      <c r="C1968" t="s">
        <v>2374</v>
      </c>
      <c r="D1968" t="s">
        <v>351</v>
      </c>
      <c r="E1968" t="s">
        <v>1660</v>
      </c>
      <c r="F1968" t="s">
        <v>57</v>
      </c>
      <c r="G1968">
        <v>1491.5540000000001</v>
      </c>
      <c r="H1968">
        <v>46.936100000000003</v>
      </c>
      <c r="I1968">
        <v>-98.071572302000007</v>
      </c>
      <c r="J1968">
        <v>38003</v>
      </c>
    </row>
    <row r="1969" spans="1:10" x14ac:dyDescent="0.25">
      <c r="A1969" t="str">
        <f t="shared" si="30"/>
        <v>NDBenson</v>
      </c>
      <c r="B1969" t="s">
        <v>1653</v>
      </c>
      <c r="C1969" t="s">
        <v>2374</v>
      </c>
      <c r="D1969" t="s">
        <v>352</v>
      </c>
      <c r="E1969" t="s">
        <v>1661</v>
      </c>
      <c r="F1969" t="s">
        <v>57</v>
      </c>
      <c r="G1969">
        <v>1388.7080000000001</v>
      </c>
      <c r="H1969">
        <v>48.069400000000002</v>
      </c>
      <c r="I1969">
        <v>-99.366017308899998</v>
      </c>
      <c r="J1969">
        <v>38005</v>
      </c>
    </row>
    <row r="1970" spans="1:10" x14ac:dyDescent="0.25">
      <c r="A1970" t="str">
        <f t="shared" si="30"/>
        <v>NDBillings</v>
      </c>
      <c r="B1970" t="s">
        <v>1653</v>
      </c>
      <c r="C1970" t="s">
        <v>2374</v>
      </c>
      <c r="D1970" t="s">
        <v>354</v>
      </c>
      <c r="E1970" t="s">
        <v>1662</v>
      </c>
      <c r="F1970" t="s">
        <v>57</v>
      </c>
      <c r="G1970">
        <v>1148.8530000000001</v>
      </c>
      <c r="H1970">
        <v>47.023400000000002</v>
      </c>
      <c r="I1970">
        <v>-103.376372504</v>
      </c>
      <c r="J1970">
        <v>38007</v>
      </c>
    </row>
    <row r="1971" spans="1:10" x14ac:dyDescent="0.25">
      <c r="A1971" t="str">
        <f t="shared" si="30"/>
        <v>NDBottineau</v>
      </c>
      <c r="B1971" t="s">
        <v>1653</v>
      </c>
      <c r="C1971" t="s">
        <v>2374</v>
      </c>
      <c r="D1971" t="s">
        <v>356</v>
      </c>
      <c r="E1971" t="s">
        <v>1663</v>
      </c>
      <c r="F1971" t="s">
        <v>57</v>
      </c>
      <c r="G1971">
        <v>1668.421</v>
      </c>
      <c r="H1971">
        <v>48.792200000000001</v>
      </c>
      <c r="I1971">
        <v>-100.83332298800001</v>
      </c>
      <c r="J1971">
        <v>38009</v>
      </c>
    </row>
    <row r="1972" spans="1:10" x14ac:dyDescent="0.25">
      <c r="A1972" t="str">
        <f t="shared" si="30"/>
        <v>NDBowman</v>
      </c>
      <c r="B1972" t="s">
        <v>1653</v>
      </c>
      <c r="C1972" t="s">
        <v>2374</v>
      </c>
      <c r="D1972" t="s">
        <v>358</v>
      </c>
      <c r="E1972" t="s">
        <v>1664</v>
      </c>
      <c r="F1972" t="s">
        <v>57</v>
      </c>
      <c r="G1972">
        <v>1161.807</v>
      </c>
      <c r="H1972">
        <v>46.1126</v>
      </c>
      <c r="I1972">
        <v>-103.52068559600001</v>
      </c>
      <c r="J1972">
        <v>38011</v>
      </c>
    </row>
    <row r="1973" spans="1:10" x14ac:dyDescent="0.25">
      <c r="A1973" t="str">
        <f t="shared" si="30"/>
        <v>NDCass</v>
      </c>
      <c r="B1973" t="s">
        <v>1653</v>
      </c>
      <c r="C1973" t="s">
        <v>2374</v>
      </c>
      <c r="D1973" t="s">
        <v>418</v>
      </c>
      <c r="E1973" t="s">
        <v>899</v>
      </c>
      <c r="F1973" t="s">
        <v>57</v>
      </c>
      <c r="G1973">
        <v>1764.9369999999999</v>
      </c>
      <c r="H1973">
        <v>46.933</v>
      </c>
      <c r="I1973">
        <v>-97.248050706300006</v>
      </c>
      <c r="J1973">
        <v>38017</v>
      </c>
    </row>
    <row r="1974" spans="1:10" x14ac:dyDescent="0.25">
      <c r="A1974" t="str">
        <f t="shared" si="30"/>
        <v>NDEddy</v>
      </c>
      <c r="B1974" t="s">
        <v>1653</v>
      </c>
      <c r="C1974" t="s">
        <v>2374</v>
      </c>
      <c r="D1974" t="s">
        <v>364</v>
      </c>
      <c r="E1974" t="s">
        <v>1556</v>
      </c>
      <c r="F1974" t="s">
        <v>57</v>
      </c>
      <c r="G1974">
        <v>630.17100000000005</v>
      </c>
      <c r="H1974">
        <v>47.717599999999997</v>
      </c>
      <c r="I1974">
        <v>-98.901629420999996</v>
      </c>
      <c r="J1974">
        <v>38027</v>
      </c>
    </row>
    <row r="1975" spans="1:10" x14ac:dyDescent="0.25">
      <c r="A1975" t="str">
        <f t="shared" si="30"/>
        <v>NDGrand Forks</v>
      </c>
      <c r="B1975" t="s">
        <v>1653</v>
      </c>
      <c r="C1975" t="s">
        <v>2374</v>
      </c>
      <c r="D1975" t="s">
        <v>368</v>
      </c>
      <c r="E1975" t="s">
        <v>1665</v>
      </c>
      <c r="F1975" t="s">
        <v>57</v>
      </c>
      <c r="G1975">
        <v>1436.376</v>
      </c>
      <c r="H1975">
        <v>47.921799999999998</v>
      </c>
      <c r="I1975">
        <v>-97.457080696099993</v>
      </c>
      <c r="J1975">
        <v>38035</v>
      </c>
    </row>
    <row r="1976" spans="1:10" x14ac:dyDescent="0.25">
      <c r="A1976" t="str">
        <f t="shared" si="30"/>
        <v>NDGrant</v>
      </c>
      <c r="B1976" t="s">
        <v>1653</v>
      </c>
      <c r="C1976" t="s">
        <v>2374</v>
      </c>
      <c r="D1976" t="s">
        <v>325</v>
      </c>
      <c r="E1976" t="s">
        <v>465</v>
      </c>
      <c r="F1976" t="s">
        <v>57</v>
      </c>
      <c r="G1976">
        <v>1659.1389999999999</v>
      </c>
      <c r="H1976">
        <v>46.3583</v>
      </c>
      <c r="I1976">
        <v>-101.639706541</v>
      </c>
      <c r="J1976">
        <v>38037</v>
      </c>
    </row>
    <row r="1977" spans="1:10" x14ac:dyDescent="0.25">
      <c r="A1977" t="str">
        <f t="shared" si="30"/>
        <v>NDMcIntosh</v>
      </c>
      <c r="B1977" t="s">
        <v>1653</v>
      </c>
      <c r="C1977" t="s">
        <v>2374</v>
      </c>
      <c r="D1977" t="s">
        <v>374</v>
      </c>
      <c r="E1977" t="s">
        <v>216</v>
      </c>
      <c r="F1977" t="s">
        <v>57</v>
      </c>
      <c r="G1977">
        <v>974.73299999999904</v>
      </c>
      <c r="H1977">
        <v>46.111800000000002</v>
      </c>
      <c r="I1977">
        <v>-99.4411886133</v>
      </c>
      <c r="J1977">
        <v>38051</v>
      </c>
    </row>
    <row r="1978" spans="1:10" x14ac:dyDescent="0.25">
      <c r="A1978" t="str">
        <f t="shared" si="30"/>
        <v>NDMcKenzie</v>
      </c>
      <c r="B1978" t="s">
        <v>1653</v>
      </c>
      <c r="C1978" t="s">
        <v>2374</v>
      </c>
      <c r="D1978" t="s">
        <v>335</v>
      </c>
      <c r="E1978" t="s">
        <v>1666</v>
      </c>
      <c r="F1978" t="s">
        <v>57</v>
      </c>
      <c r="G1978">
        <v>2760.3229999999999</v>
      </c>
      <c r="H1978">
        <v>47.740200000000002</v>
      </c>
      <c r="I1978">
        <v>-103.39528076000001</v>
      </c>
      <c r="J1978">
        <v>38053</v>
      </c>
    </row>
    <row r="1979" spans="1:10" x14ac:dyDescent="0.25">
      <c r="A1979" t="str">
        <f t="shared" si="30"/>
        <v>NDMorton</v>
      </c>
      <c r="B1979" t="s">
        <v>1653</v>
      </c>
      <c r="C1979" t="s">
        <v>2374</v>
      </c>
      <c r="D1979" t="s">
        <v>378</v>
      </c>
      <c r="E1979" t="s">
        <v>1059</v>
      </c>
      <c r="F1979" t="s">
        <v>57</v>
      </c>
      <c r="G1979">
        <v>1926.27</v>
      </c>
      <c r="H1979">
        <v>46.716000000000001</v>
      </c>
      <c r="I1979">
        <v>-101.28115622</v>
      </c>
      <c r="J1979">
        <v>38059</v>
      </c>
    </row>
    <row r="1980" spans="1:10" x14ac:dyDescent="0.25">
      <c r="A1980" t="str">
        <f t="shared" si="30"/>
        <v>NDPembina</v>
      </c>
      <c r="B1980" t="s">
        <v>1653</v>
      </c>
      <c r="C1980" t="s">
        <v>2374</v>
      </c>
      <c r="D1980" t="s">
        <v>341</v>
      </c>
      <c r="E1980" t="s">
        <v>1667</v>
      </c>
      <c r="F1980" t="s">
        <v>57</v>
      </c>
      <c r="G1980">
        <v>1118.694</v>
      </c>
      <c r="H1980">
        <v>48.767299999999999</v>
      </c>
      <c r="I1980">
        <v>-97.551519990599999</v>
      </c>
      <c r="J1980">
        <v>38067</v>
      </c>
    </row>
    <row r="1981" spans="1:10" x14ac:dyDescent="0.25">
      <c r="A1981" t="str">
        <f t="shared" si="30"/>
        <v>NDRamsey</v>
      </c>
      <c r="B1981" t="s">
        <v>1653</v>
      </c>
      <c r="C1981" t="s">
        <v>2374</v>
      </c>
      <c r="D1981" t="s">
        <v>384</v>
      </c>
      <c r="E1981" t="s">
        <v>1352</v>
      </c>
      <c r="F1981" t="s">
        <v>57</v>
      </c>
      <c r="G1981">
        <v>1186.854</v>
      </c>
      <c r="H1981">
        <v>48.268900000000002</v>
      </c>
      <c r="I1981">
        <v>-98.720120727700007</v>
      </c>
      <c r="J1981">
        <v>38071</v>
      </c>
    </row>
    <row r="1982" spans="1:10" x14ac:dyDescent="0.25">
      <c r="A1982" t="str">
        <f t="shared" si="30"/>
        <v>NDRichland</v>
      </c>
      <c r="B1982" t="s">
        <v>1653</v>
      </c>
      <c r="C1982" t="s">
        <v>2374</v>
      </c>
      <c r="D1982" t="s">
        <v>345</v>
      </c>
      <c r="E1982" t="s">
        <v>939</v>
      </c>
      <c r="F1982" t="s">
        <v>57</v>
      </c>
      <c r="G1982">
        <v>1435.779</v>
      </c>
      <c r="H1982">
        <v>46.264600000000002</v>
      </c>
      <c r="I1982">
        <v>-96.9482859238</v>
      </c>
      <c r="J1982">
        <v>38077</v>
      </c>
    </row>
    <row r="1983" spans="1:10" x14ac:dyDescent="0.25">
      <c r="A1983" t="str">
        <f t="shared" si="30"/>
        <v>NDSioux</v>
      </c>
      <c r="B1983" t="s">
        <v>1653</v>
      </c>
      <c r="C1983" t="s">
        <v>2374</v>
      </c>
      <c r="D1983" t="s">
        <v>386</v>
      </c>
      <c r="E1983" t="s">
        <v>1032</v>
      </c>
      <c r="F1983" t="s">
        <v>57</v>
      </c>
      <c r="G1983">
        <v>1094.0940000000001</v>
      </c>
      <c r="H1983">
        <v>46.112699999999997</v>
      </c>
      <c r="I1983">
        <v>-101.04038599</v>
      </c>
      <c r="J1983">
        <v>38085</v>
      </c>
    </row>
    <row r="1984" spans="1:10" x14ac:dyDescent="0.25">
      <c r="A1984" t="str">
        <f t="shared" si="30"/>
        <v>NDSteele</v>
      </c>
      <c r="B1984" t="s">
        <v>1653</v>
      </c>
      <c r="C1984" t="s">
        <v>2374</v>
      </c>
      <c r="D1984" t="s">
        <v>392</v>
      </c>
      <c r="E1984" t="s">
        <v>1335</v>
      </c>
      <c r="F1984" t="s">
        <v>57</v>
      </c>
      <c r="G1984">
        <v>712.21500000000003</v>
      </c>
      <c r="H1984">
        <v>47.456200000000003</v>
      </c>
      <c r="I1984">
        <v>-97.724683146700002</v>
      </c>
      <c r="J1984">
        <v>38091</v>
      </c>
    </row>
    <row r="1985" spans="1:10" x14ac:dyDescent="0.25">
      <c r="A1985" t="str">
        <f t="shared" si="30"/>
        <v>NDTraill</v>
      </c>
      <c r="B1985" t="s">
        <v>1653</v>
      </c>
      <c r="C1985" t="s">
        <v>2374</v>
      </c>
      <c r="D1985" t="s">
        <v>396</v>
      </c>
      <c r="E1985" t="s">
        <v>1668</v>
      </c>
      <c r="F1985" t="s">
        <v>57</v>
      </c>
      <c r="G1985">
        <v>861.94899999999905</v>
      </c>
      <c r="H1985">
        <v>47.4542</v>
      </c>
      <c r="I1985">
        <v>-97.161787816699999</v>
      </c>
      <c r="J1985">
        <v>38097</v>
      </c>
    </row>
    <row r="1986" spans="1:10" x14ac:dyDescent="0.25">
      <c r="A1986" t="str">
        <f t="shared" si="30"/>
        <v>NDWalsh</v>
      </c>
      <c r="B1986" t="s">
        <v>1653</v>
      </c>
      <c r="C1986" t="s">
        <v>2374</v>
      </c>
      <c r="D1986" t="s">
        <v>397</v>
      </c>
      <c r="E1986" t="s">
        <v>1669</v>
      </c>
      <c r="F1986" t="s">
        <v>57</v>
      </c>
      <c r="G1986">
        <v>1281.931</v>
      </c>
      <c r="H1986">
        <v>48.369399999999999</v>
      </c>
      <c r="I1986">
        <v>-97.721455544600005</v>
      </c>
      <c r="J1986">
        <v>38099</v>
      </c>
    </row>
    <row r="1987" spans="1:10" x14ac:dyDescent="0.25">
      <c r="A1987" t="str">
        <f t="shared" ref="A1987:A2050" si="31">C1987&amp;E1987</f>
        <v>NDWilliams</v>
      </c>
      <c r="B1987" t="s">
        <v>1653</v>
      </c>
      <c r="C1987" t="s">
        <v>2374</v>
      </c>
      <c r="D1987" t="s">
        <v>441</v>
      </c>
      <c r="E1987" t="s">
        <v>1670</v>
      </c>
      <c r="F1987" t="s">
        <v>57</v>
      </c>
      <c r="G1987">
        <v>2077.4009999999998</v>
      </c>
      <c r="H1987">
        <v>48.343699999999998</v>
      </c>
      <c r="I1987">
        <v>-103.480220387</v>
      </c>
      <c r="J1987">
        <v>38105</v>
      </c>
    </row>
    <row r="1988" spans="1:10" x14ac:dyDescent="0.25">
      <c r="A1988" t="str">
        <f t="shared" si="31"/>
        <v>NDBurke</v>
      </c>
      <c r="B1988" t="s">
        <v>1653</v>
      </c>
      <c r="C1988" t="s">
        <v>2374</v>
      </c>
      <c r="D1988" t="s">
        <v>415</v>
      </c>
      <c r="E1988" t="s">
        <v>683</v>
      </c>
      <c r="F1988" t="s">
        <v>57</v>
      </c>
      <c r="G1988">
        <v>1103.568</v>
      </c>
      <c r="H1988">
        <v>48.790999999999997</v>
      </c>
      <c r="I1988">
        <v>-102.518285886</v>
      </c>
      <c r="J1988">
        <v>38013</v>
      </c>
    </row>
    <row r="1989" spans="1:10" x14ac:dyDescent="0.25">
      <c r="A1989" t="str">
        <f t="shared" si="31"/>
        <v>NDBurleigh</v>
      </c>
      <c r="B1989" t="s">
        <v>1653</v>
      </c>
      <c r="C1989" t="s">
        <v>2374</v>
      </c>
      <c r="D1989" t="s">
        <v>417</v>
      </c>
      <c r="E1989" t="s">
        <v>1671</v>
      </c>
      <c r="F1989" t="s">
        <v>57</v>
      </c>
      <c r="G1989">
        <v>1632.653</v>
      </c>
      <c r="H1989">
        <v>46.977400000000003</v>
      </c>
      <c r="I1989">
        <v>-100.46873315800001</v>
      </c>
      <c r="J1989">
        <v>38015</v>
      </c>
    </row>
    <row r="1990" spans="1:10" x14ac:dyDescent="0.25">
      <c r="A1990" t="str">
        <f t="shared" si="31"/>
        <v>NDCavalier</v>
      </c>
      <c r="B1990" t="s">
        <v>1653</v>
      </c>
      <c r="C1990" t="s">
        <v>2374</v>
      </c>
      <c r="D1990" t="s">
        <v>419</v>
      </c>
      <c r="E1990" t="s">
        <v>1672</v>
      </c>
      <c r="F1990" t="s">
        <v>57</v>
      </c>
      <c r="G1990">
        <v>1488.751</v>
      </c>
      <c r="H1990">
        <v>48.772300000000001</v>
      </c>
      <c r="I1990">
        <v>-98.464856501699998</v>
      </c>
      <c r="J1990">
        <v>38019</v>
      </c>
    </row>
    <row r="1991" spans="1:10" x14ac:dyDescent="0.25">
      <c r="A1991" t="str">
        <f t="shared" si="31"/>
        <v>NDDickey</v>
      </c>
      <c r="B1991" t="s">
        <v>1653</v>
      </c>
      <c r="C1991" t="s">
        <v>2374</v>
      </c>
      <c r="D1991" t="s">
        <v>421</v>
      </c>
      <c r="E1991" t="s">
        <v>1673</v>
      </c>
      <c r="F1991" t="s">
        <v>57</v>
      </c>
      <c r="G1991">
        <v>1131.47</v>
      </c>
      <c r="H1991">
        <v>46.110199999999999</v>
      </c>
      <c r="I1991">
        <v>-98.504674996000006</v>
      </c>
      <c r="J1991">
        <v>38021</v>
      </c>
    </row>
    <row r="1992" spans="1:10" x14ac:dyDescent="0.25">
      <c r="A1992" t="str">
        <f t="shared" si="31"/>
        <v>NDDivide</v>
      </c>
      <c r="B1992" t="s">
        <v>1653</v>
      </c>
      <c r="C1992" t="s">
        <v>2374</v>
      </c>
      <c r="D1992" t="s">
        <v>360</v>
      </c>
      <c r="E1992" t="s">
        <v>1674</v>
      </c>
      <c r="F1992" t="s">
        <v>57</v>
      </c>
      <c r="G1992">
        <v>1260.7860000000001</v>
      </c>
      <c r="H1992">
        <v>48.814900000000002</v>
      </c>
      <c r="I1992">
        <v>-103.487241356</v>
      </c>
      <c r="J1992">
        <v>38023</v>
      </c>
    </row>
    <row r="1993" spans="1:10" x14ac:dyDescent="0.25">
      <c r="A1993" t="str">
        <f t="shared" si="31"/>
        <v>NDDunn</v>
      </c>
      <c r="B1993" t="s">
        <v>1653</v>
      </c>
      <c r="C1993" t="s">
        <v>2374</v>
      </c>
      <c r="D1993" t="s">
        <v>362</v>
      </c>
      <c r="E1993" t="s">
        <v>1675</v>
      </c>
      <c r="F1993" t="s">
        <v>57</v>
      </c>
      <c r="G1993">
        <v>2008.46</v>
      </c>
      <c r="H1993">
        <v>47.3568</v>
      </c>
      <c r="I1993">
        <v>-102.618248744</v>
      </c>
      <c r="J1993">
        <v>38025</v>
      </c>
    </row>
    <row r="1994" spans="1:10" x14ac:dyDescent="0.25">
      <c r="A1994" t="str">
        <f t="shared" si="31"/>
        <v>NDEmmons</v>
      </c>
      <c r="B1994" t="s">
        <v>1653</v>
      </c>
      <c r="C1994" t="s">
        <v>2374</v>
      </c>
      <c r="D1994" t="s">
        <v>321</v>
      </c>
      <c r="E1994" t="s">
        <v>1676</v>
      </c>
      <c r="F1994" t="s">
        <v>57</v>
      </c>
      <c r="G1994">
        <v>1510.4349999999999</v>
      </c>
      <c r="H1994">
        <v>46.284999999999997</v>
      </c>
      <c r="I1994">
        <v>-100.23876048</v>
      </c>
      <c r="J1994">
        <v>38029</v>
      </c>
    </row>
    <row r="1995" spans="1:10" x14ac:dyDescent="0.25">
      <c r="A1995" t="str">
        <f t="shared" si="31"/>
        <v>NDFoster</v>
      </c>
      <c r="B1995" t="s">
        <v>1653</v>
      </c>
      <c r="C1995" t="s">
        <v>2374</v>
      </c>
      <c r="D1995" t="s">
        <v>323</v>
      </c>
      <c r="E1995" t="s">
        <v>1677</v>
      </c>
      <c r="F1995" t="s">
        <v>57</v>
      </c>
      <c r="G1995">
        <v>635.45299999999895</v>
      </c>
      <c r="H1995">
        <v>47.457099999999997</v>
      </c>
      <c r="I1995">
        <v>-98.882989862200006</v>
      </c>
      <c r="J1995">
        <v>38031</v>
      </c>
    </row>
    <row r="1996" spans="1:10" x14ac:dyDescent="0.25">
      <c r="A1996" t="str">
        <f t="shared" si="31"/>
        <v>NDGolden Valley</v>
      </c>
      <c r="B1996" t="s">
        <v>1653</v>
      </c>
      <c r="C1996" t="s">
        <v>2374</v>
      </c>
      <c r="D1996" t="s">
        <v>366</v>
      </c>
      <c r="E1996" t="s">
        <v>1465</v>
      </c>
      <c r="F1996" t="s">
        <v>57</v>
      </c>
      <c r="G1996">
        <v>1000.7859999999999</v>
      </c>
      <c r="H1996">
        <v>46.940300000000001</v>
      </c>
      <c r="I1996">
        <v>-103.846639584</v>
      </c>
      <c r="J1996">
        <v>38033</v>
      </c>
    </row>
    <row r="1997" spans="1:10" x14ac:dyDescent="0.25">
      <c r="A1997" t="str">
        <f t="shared" si="31"/>
        <v>NDGriggs</v>
      </c>
      <c r="B1997" t="s">
        <v>1653</v>
      </c>
      <c r="C1997" t="s">
        <v>2374</v>
      </c>
      <c r="D1997" t="s">
        <v>327</v>
      </c>
      <c r="E1997" t="s">
        <v>1678</v>
      </c>
      <c r="F1997" t="s">
        <v>57</v>
      </c>
      <c r="G1997">
        <v>708.81500000000005</v>
      </c>
      <c r="H1997">
        <v>47.457299999999996</v>
      </c>
      <c r="I1997">
        <v>-98.237029379899994</v>
      </c>
      <c r="J1997">
        <v>38039</v>
      </c>
    </row>
    <row r="1998" spans="1:10" x14ac:dyDescent="0.25">
      <c r="A1998" t="str">
        <f t="shared" si="31"/>
        <v>NDHettinger</v>
      </c>
      <c r="B1998" t="s">
        <v>1653</v>
      </c>
      <c r="C1998" t="s">
        <v>2374</v>
      </c>
      <c r="D1998" t="s">
        <v>329</v>
      </c>
      <c r="E1998" t="s">
        <v>1679</v>
      </c>
      <c r="F1998" t="s">
        <v>57</v>
      </c>
      <c r="G1998">
        <v>1132.221</v>
      </c>
      <c r="H1998">
        <v>46.432499999999997</v>
      </c>
      <c r="I1998">
        <v>-102.460317522</v>
      </c>
      <c r="J1998">
        <v>38041</v>
      </c>
    </row>
    <row r="1999" spans="1:10" x14ac:dyDescent="0.25">
      <c r="A1999" t="str">
        <f t="shared" si="31"/>
        <v>NDKidder</v>
      </c>
      <c r="B1999" t="s">
        <v>1653</v>
      </c>
      <c r="C1999" t="s">
        <v>2374</v>
      </c>
      <c r="D1999" t="s">
        <v>370</v>
      </c>
      <c r="E1999" t="s">
        <v>1680</v>
      </c>
      <c r="F1999" t="s">
        <v>57</v>
      </c>
      <c r="G1999">
        <v>1351.1890000000001</v>
      </c>
      <c r="H1999">
        <v>46.9801</v>
      </c>
      <c r="I1999">
        <v>-99.780091817300004</v>
      </c>
      <c r="J1999">
        <v>38043</v>
      </c>
    </row>
    <row r="2000" spans="1:10" x14ac:dyDescent="0.25">
      <c r="A2000" t="str">
        <f t="shared" si="31"/>
        <v>NDLaMoure</v>
      </c>
      <c r="B2000" t="s">
        <v>1653</v>
      </c>
      <c r="C2000" t="s">
        <v>2374</v>
      </c>
      <c r="D2000" t="s">
        <v>331</v>
      </c>
      <c r="E2000" t="s">
        <v>1681</v>
      </c>
      <c r="F2000" t="s">
        <v>57</v>
      </c>
      <c r="G2000">
        <v>1145.943</v>
      </c>
      <c r="H2000">
        <v>46.456899999999997</v>
      </c>
      <c r="I2000">
        <v>-98.535437550400005</v>
      </c>
      <c r="J2000">
        <v>38045</v>
      </c>
    </row>
    <row r="2001" spans="1:10" x14ac:dyDescent="0.25">
      <c r="A2001" t="str">
        <f t="shared" si="31"/>
        <v>NDLogan</v>
      </c>
      <c r="B2001" t="s">
        <v>1653</v>
      </c>
      <c r="C2001" t="s">
        <v>2374</v>
      </c>
      <c r="D2001" t="s">
        <v>372</v>
      </c>
      <c r="E2001" t="s">
        <v>509</v>
      </c>
      <c r="F2001" t="s">
        <v>57</v>
      </c>
      <c r="G2001">
        <v>992.81799999999896</v>
      </c>
      <c r="H2001">
        <v>46.4574</v>
      </c>
      <c r="I2001">
        <v>-99.477394599700006</v>
      </c>
      <c r="J2001">
        <v>38047</v>
      </c>
    </row>
    <row r="2002" spans="1:10" x14ac:dyDescent="0.25">
      <c r="A2002" t="str">
        <f t="shared" si="31"/>
        <v>NDMcHenry</v>
      </c>
      <c r="B2002" t="s">
        <v>1653</v>
      </c>
      <c r="C2002" t="s">
        <v>2374</v>
      </c>
      <c r="D2002" t="s">
        <v>333</v>
      </c>
      <c r="E2002" t="s">
        <v>919</v>
      </c>
      <c r="F2002" t="s">
        <v>57</v>
      </c>
      <c r="G2002">
        <v>1873.954</v>
      </c>
      <c r="H2002">
        <v>48.2346</v>
      </c>
      <c r="I2002">
        <v>-100.63628161</v>
      </c>
      <c r="J2002">
        <v>38049</v>
      </c>
    </row>
    <row r="2003" spans="1:10" x14ac:dyDescent="0.25">
      <c r="A2003" t="str">
        <f t="shared" si="31"/>
        <v>NDMercer</v>
      </c>
      <c r="B2003" t="s">
        <v>1653</v>
      </c>
      <c r="C2003" t="s">
        <v>2374</v>
      </c>
      <c r="D2003" t="s">
        <v>337</v>
      </c>
      <c r="E2003" t="s">
        <v>935</v>
      </c>
      <c r="F2003" t="s">
        <v>57</v>
      </c>
      <c r="G2003">
        <v>1042.9570000000001</v>
      </c>
      <c r="H2003">
        <v>47.309199999999997</v>
      </c>
      <c r="I2003">
        <v>-101.83153290600001</v>
      </c>
      <c r="J2003">
        <v>38057</v>
      </c>
    </row>
    <row r="2004" spans="1:10" x14ac:dyDescent="0.25">
      <c r="A2004" t="str">
        <f t="shared" si="31"/>
        <v>NDMountrail</v>
      </c>
      <c r="B2004" t="s">
        <v>1653</v>
      </c>
      <c r="C2004" t="s">
        <v>2374</v>
      </c>
      <c r="D2004" t="s">
        <v>339</v>
      </c>
      <c r="E2004" t="s">
        <v>1682</v>
      </c>
      <c r="F2004" t="s">
        <v>57</v>
      </c>
      <c r="G2004">
        <v>1825.298</v>
      </c>
      <c r="H2004">
        <v>48.201300000000003</v>
      </c>
      <c r="I2004">
        <v>-102.355659446</v>
      </c>
      <c r="J2004">
        <v>38061</v>
      </c>
    </row>
    <row r="2005" spans="1:10" x14ac:dyDescent="0.25">
      <c r="A2005" t="str">
        <f t="shared" si="31"/>
        <v>NDNelson</v>
      </c>
      <c r="B2005" t="s">
        <v>1653</v>
      </c>
      <c r="C2005" t="s">
        <v>2374</v>
      </c>
      <c r="D2005" t="s">
        <v>380</v>
      </c>
      <c r="E2005" t="s">
        <v>1143</v>
      </c>
      <c r="F2005" t="s">
        <v>57</v>
      </c>
      <c r="G2005">
        <v>981.77499999999895</v>
      </c>
      <c r="H2005">
        <v>47.921700000000001</v>
      </c>
      <c r="I2005">
        <v>-98.192056020999999</v>
      </c>
      <c r="J2005">
        <v>38063</v>
      </c>
    </row>
    <row r="2006" spans="1:10" x14ac:dyDescent="0.25">
      <c r="A2006" t="str">
        <f t="shared" si="31"/>
        <v>NDOliver</v>
      </c>
      <c r="B2006" t="s">
        <v>1653</v>
      </c>
      <c r="C2006" t="s">
        <v>2374</v>
      </c>
      <c r="D2006" t="s">
        <v>382</v>
      </c>
      <c r="E2006" t="s">
        <v>1683</v>
      </c>
      <c r="F2006" t="s">
        <v>57</v>
      </c>
      <c r="G2006">
        <v>722.51099999999894</v>
      </c>
      <c r="H2006">
        <v>47.115299999999998</v>
      </c>
      <c r="I2006">
        <v>-101.3403047</v>
      </c>
      <c r="J2006">
        <v>38065</v>
      </c>
    </row>
    <row r="2007" spans="1:10" x14ac:dyDescent="0.25">
      <c r="A2007" t="str">
        <f t="shared" si="31"/>
        <v>NDPierce</v>
      </c>
      <c r="B2007" t="s">
        <v>1653</v>
      </c>
      <c r="C2007" t="s">
        <v>2374</v>
      </c>
      <c r="D2007" t="s">
        <v>433</v>
      </c>
      <c r="E2007" t="s">
        <v>282</v>
      </c>
      <c r="F2007" t="s">
        <v>57</v>
      </c>
      <c r="G2007">
        <v>1018.6</v>
      </c>
      <c r="H2007">
        <v>48.249600000000001</v>
      </c>
      <c r="I2007">
        <v>-99.971839856800003</v>
      </c>
      <c r="J2007">
        <v>38069</v>
      </c>
    </row>
    <row r="2008" spans="1:10" x14ac:dyDescent="0.25">
      <c r="A2008" t="str">
        <f t="shared" si="31"/>
        <v>NDWard</v>
      </c>
      <c r="B2008" t="s">
        <v>1653</v>
      </c>
      <c r="C2008" t="s">
        <v>2374</v>
      </c>
      <c r="D2008" t="s">
        <v>431</v>
      </c>
      <c r="E2008" t="s">
        <v>1684</v>
      </c>
      <c r="F2008" t="s">
        <v>57</v>
      </c>
      <c r="G2008">
        <v>2013.279</v>
      </c>
      <c r="H2008">
        <v>48.221699999999998</v>
      </c>
      <c r="I2008">
        <v>-101.541784931</v>
      </c>
      <c r="J2008">
        <v>38101</v>
      </c>
    </row>
    <row r="2009" spans="1:10" x14ac:dyDescent="0.25">
      <c r="A2009" t="str">
        <f t="shared" si="31"/>
        <v>NDWells</v>
      </c>
      <c r="B2009" t="s">
        <v>1653</v>
      </c>
      <c r="C2009" t="s">
        <v>2374</v>
      </c>
      <c r="D2009" t="s">
        <v>439</v>
      </c>
      <c r="E2009" t="s">
        <v>964</v>
      </c>
      <c r="F2009" t="s">
        <v>57</v>
      </c>
      <c r="G2009">
        <v>1271.047</v>
      </c>
      <c r="H2009">
        <v>47.587499999999999</v>
      </c>
      <c r="I2009">
        <v>-99.660956387499994</v>
      </c>
      <c r="J2009">
        <v>38103</v>
      </c>
    </row>
    <row r="2010" spans="1:10" x14ac:dyDescent="0.25">
      <c r="A2010" t="str">
        <f t="shared" si="31"/>
        <v>NDMcLean</v>
      </c>
      <c r="B2010" t="s">
        <v>1653</v>
      </c>
      <c r="C2010" t="s">
        <v>2374</v>
      </c>
      <c r="D2010" t="s">
        <v>376</v>
      </c>
      <c r="E2010" t="s">
        <v>920</v>
      </c>
      <c r="F2010" t="s">
        <v>57</v>
      </c>
      <c r="G2010">
        <v>2110.8760000000002</v>
      </c>
      <c r="H2010">
        <v>47.606999999999999</v>
      </c>
      <c r="I2010">
        <v>-101.32185687400001</v>
      </c>
      <c r="J2010">
        <v>38055</v>
      </c>
    </row>
    <row r="2011" spans="1:10" x14ac:dyDescent="0.25">
      <c r="A2011" t="str">
        <f t="shared" si="31"/>
        <v>OHColumbiana</v>
      </c>
      <c r="B2011" t="s">
        <v>1685</v>
      </c>
      <c r="C2011" t="s">
        <v>2375</v>
      </c>
      <c r="D2011" t="s">
        <v>321</v>
      </c>
      <c r="E2011" t="s">
        <v>1686</v>
      </c>
      <c r="F2011" t="s">
        <v>57</v>
      </c>
      <c r="G2011">
        <v>531.89300000000003</v>
      </c>
      <c r="H2011">
        <v>40.7684</v>
      </c>
      <c r="I2011">
        <v>-80.777282633599995</v>
      </c>
      <c r="J2011">
        <v>39029</v>
      </c>
    </row>
    <row r="2012" spans="1:10" x14ac:dyDescent="0.25">
      <c r="A2012" t="str">
        <f t="shared" si="31"/>
        <v>OHCoshocton</v>
      </c>
      <c r="B2012" t="s">
        <v>1685</v>
      </c>
      <c r="C2012" t="s">
        <v>2375</v>
      </c>
      <c r="D2012" t="s">
        <v>323</v>
      </c>
      <c r="E2012" t="s">
        <v>1687</v>
      </c>
      <c r="F2012" t="s">
        <v>57</v>
      </c>
      <c r="G2012">
        <v>563.91300000000001</v>
      </c>
      <c r="H2012">
        <v>40.301699999999997</v>
      </c>
      <c r="I2012">
        <v>-81.920029231699999</v>
      </c>
      <c r="J2012">
        <v>39031</v>
      </c>
    </row>
    <row r="2013" spans="1:10" x14ac:dyDescent="0.25">
      <c r="A2013" t="str">
        <f t="shared" si="31"/>
        <v>OHCrawford</v>
      </c>
      <c r="B2013" t="s">
        <v>1685</v>
      </c>
      <c r="C2013" t="s">
        <v>2375</v>
      </c>
      <c r="D2013" t="s">
        <v>366</v>
      </c>
      <c r="E2013" t="s">
        <v>503</v>
      </c>
      <c r="F2013" t="s">
        <v>57</v>
      </c>
      <c r="G2013">
        <v>401.786</v>
      </c>
      <c r="H2013">
        <v>40.8508</v>
      </c>
      <c r="I2013">
        <v>-82.919774319300004</v>
      </c>
      <c r="J2013">
        <v>39033</v>
      </c>
    </row>
    <row r="2014" spans="1:10" x14ac:dyDescent="0.25">
      <c r="A2014" t="str">
        <f t="shared" si="31"/>
        <v>OHDarke</v>
      </c>
      <c r="B2014" t="s">
        <v>1685</v>
      </c>
      <c r="C2014" t="s">
        <v>2375</v>
      </c>
      <c r="D2014" t="s">
        <v>325</v>
      </c>
      <c r="E2014" t="s">
        <v>1688</v>
      </c>
      <c r="F2014" t="s">
        <v>57</v>
      </c>
      <c r="G2014">
        <v>598.1</v>
      </c>
      <c r="H2014">
        <v>40.133299999999998</v>
      </c>
      <c r="I2014">
        <v>-84.619401769700005</v>
      </c>
      <c r="J2014">
        <v>39037</v>
      </c>
    </row>
    <row r="2015" spans="1:10" x14ac:dyDescent="0.25">
      <c r="A2015" t="str">
        <f t="shared" si="31"/>
        <v>OHDelaware</v>
      </c>
      <c r="B2015" t="s">
        <v>1685</v>
      </c>
      <c r="C2015" t="s">
        <v>2375</v>
      </c>
      <c r="D2015" t="s">
        <v>329</v>
      </c>
      <c r="E2015" t="s">
        <v>246</v>
      </c>
      <c r="F2015" t="s">
        <v>57</v>
      </c>
      <c r="G2015">
        <v>443.09800000000001</v>
      </c>
      <c r="H2015">
        <v>40.278399999999998</v>
      </c>
      <c r="I2015">
        <v>-83.004880313200005</v>
      </c>
      <c r="J2015">
        <v>39041</v>
      </c>
    </row>
    <row r="2016" spans="1:10" x14ac:dyDescent="0.25">
      <c r="A2016" t="str">
        <f t="shared" si="31"/>
        <v>OHErie</v>
      </c>
      <c r="B2016" t="s">
        <v>1685</v>
      </c>
      <c r="C2016" t="s">
        <v>2375</v>
      </c>
      <c r="D2016" t="s">
        <v>370</v>
      </c>
      <c r="E2016" t="s">
        <v>1591</v>
      </c>
      <c r="F2016" t="s">
        <v>57</v>
      </c>
      <c r="G2016">
        <v>251.557999999999</v>
      </c>
      <c r="H2016">
        <v>41.373800000000003</v>
      </c>
      <c r="I2016">
        <v>-82.637566375500001</v>
      </c>
      <c r="J2016">
        <v>39043</v>
      </c>
    </row>
    <row r="2017" spans="1:10" x14ac:dyDescent="0.25">
      <c r="A2017" t="str">
        <f t="shared" si="31"/>
        <v>OHFairfield</v>
      </c>
      <c r="B2017" t="s">
        <v>1685</v>
      </c>
      <c r="C2017" t="s">
        <v>2375</v>
      </c>
      <c r="D2017" t="s">
        <v>331</v>
      </c>
      <c r="E2017" t="s">
        <v>626</v>
      </c>
      <c r="F2017" t="s">
        <v>57</v>
      </c>
      <c r="G2017">
        <v>504.411</v>
      </c>
      <c r="H2017">
        <v>39.751600000000003</v>
      </c>
      <c r="I2017">
        <v>-82.630579086699996</v>
      </c>
      <c r="J2017">
        <v>39045</v>
      </c>
    </row>
    <row r="2018" spans="1:10" x14ac:dyDescent="0.25">
      <c r="A2018" t="str">
        <f t="shared" si="31"/>
        <v>OHFayette</v>
      </c>
      <c r="B2018" t="s">
        <v>1685</v>
      </c>
      <c r="C2018" t="s">
        <v>2375</v>
      </c>
      <c r="D2018" t="s">
        <v>372</v>
      </c>
      <c r="E2018" t="s">
        <v>338</v>
      </c>
      <c r="F2018" t="s">
        <v>57</v>
      </c>
      <c r="G2018">
        <v>406.35700000000003</v>
      </c>
      <c r="H2018">
        <v>39.559899999999999</v>
      </c>
      <c r="I2018">
        <v>-83.456087993300002</v>
      </c>
      <c r="J2018">
        <v>39047</v>
      </c>
    </row>
    <row r="2019" spans="1:10" x14ac:dyDescent="0.25">
      <c r="A2019" t="str">
        <f t="shared" si="31"/>
        <v>OHFulton</v>
      </c>
      <c r="B2019" t="s">
        <v>1685</v>
      </c>
      <c r="C2019" t="s">
        <v>2375</v>
      </c>
      <c r="D2019" t="s">
        <v>374</v>
      </c>
      <c r="E2019" t="s">
        <v>463</v>
      </c>
      <c r="F2019" t="s">
        <v>57</v>
      </c>
      <c r="G2019">
        <v>405.44299999999902</v>
      </c>
      <c r="H2019">
        <v>41.601799999999997</v>
      </c>
      <c r="I2019">
        <v>-84.1300790393</v>
      </c>
      <c r="J2019">
        <v>39051</v>
      </c>
    </row>
    <row r="2020" spans="1:10" x14ac:dyDescent="0.25">
      <c r="A2020" t="str">
        <f t="shared" si="31"/>
        <v>OHGallia</v>
      </c>
      <c r="B2020" t="s">
        <v>1685</v>
      </c>
      <c r="C2020" t="s">
        <v>2375</v>
      </c>
      <c r="D2020" t="s">
        <v>335</v>
      </c>
      <c r="E2020" t="s">
        <v>1689</v>
      </c>
      <c r="F2020" t="s">
        <v>57</v>
      </c>
      <c r="G2020">
        <v>466.52999999999901</v>
      </c>
      <c r="H2020">
        <v>38.8247</v>
      </c>
      <c r="I2020">
        <v>-82.316886485699996</v>
      </c>
      <c r="J2020">
        <v>39053</v>
      </c>
    </row>
    <row r="2021" spans="1:10" x14ac:dyDescent="0.25">
      <c r="A2021" t="str">
        <f t="shared" si="31"/>
        <v>OHGeauga</v>
      </c>
      <c r="B2021" t="s">
        <v>1685</v>
      </c>
      <c r="C2021" t="s">
        <v>2375</v>
      </c>
      <c r="D2021" t="s">
        <v>376</v>
      </c>
      <c r="E2021" t="s">
        <v>1690</v>
      </c>
      <c r="F2021" t="s">
        <v>57</v>
      </c>
      <c r="G2021">
        <v>400.16399999999902</v>
      </c>
      <c r="H2021">
        <v>41.499499999999998</v>
      </c>
      <c r="I2021">
        <v>-81.178648828500002</v>
      </c>
      <c r="J2021">
        <v>39055</v>
      </c>
    </row>
    <row r="2022" spans="1:10" x14ac:dyDescent="0.25">
      <c r="A2022" t="str">
        <f t="shared" si="31"/>
        <v>OHGreene</v>
      </c>
      <c r="B2022" t="s">
        <v>1685</v>
      </c>
      <c r="C2022" t="s">
        <v>2375</v>
      </c>
      <c r="D2022" t="s">
        <v>337</v>
      </c>
      <c r="E2022" t="s">
        <v>381</v>
      </c>
      <c r="F2022" t="s">
        <v>57</v>
      </c>
      <c r="G2022">
        <v>413.72899999999902</v>
      </c>
      <c r="H2022">
        <v>39.691499999999998</v>
      </c>
      <c r="I2022">
        <v>-83.889884252100003</v>
      </c>
      <c r="J2022">
        <v>39057</v>
      </c>
    </row>
    <row r="2023" spans="1:10" x14ac:dyDescent="0.25">
      <c r="A2023" t="str">
        <f t="shared" si="31"/>
        <v>OHHancock</v>
      </c>
      <c r="B2023" t="s">
        <v>1685</v>
      </c>
      <c r="C2023" t="s">
        <v>2375</v>
      </c>
      <c r="D2023" t="s">
        <v>380</v>
      </c>
      <c r="E2023" t="s">
        <v>227</v>
      </c>
      <c r="F2023" t="s">
        <v>57</v>
      </c>
      <c r="G2023">
        <v>531.35799999999904</v>
      </c>
      <c r="H2023">
        <v>41.001899999999999</v>
      </c>
      <c r="I2023">
        <v>-83.666525499800002</v>
      </c>
      <c r="J2023">
        <v>39063</v>
      </c>
    </row>
    <row r="2024" spans="1:10" x14ac:dyDescent="0.25">
      <c r="A2024" t="str">
        <f t="shared" si="31"/>
        <v>OHHardin</v>
      </c>
      <c r="B2024" t="s">
        <v>1685</v>
      </c>
      <c r="C2024" t="s">
        <v>2375</v>
      </c>
      <c r="D2024" t="s">
        <v>382</v>
      </c>
      <c r="E2024" t="s">
        <v>921</v>
      </c>
      <c r="F2024" t="s">
        <v>57</v>
      </c>
      <c r="G2024">
        <v>470.40499999999901</v>
      </c>
      <c r="H2024">
        <v>40.661499999999997</v>
      </c>
      <c r="I2024">
        <v>-83.6594308767</v>
      </c>
      <c r="J2024">
        <v>39065</v>
      </c>
    </row>
    <row r="2025" spans="1:10" x14ac:dyDescent="0.25">
      <c r="A2025" t="str">
        <f t="shared" si="31"/>
        <v>OHAllen</v>
      </c>
      <c r="B2025" t="s">
        <v>1685</v>
      </c>
      <c r="C2025" t="s">
        <v>2375</v>
      </c>
      <c r="D2025" t="s">
        <v>351</v>
      </c>
      <c r="E2025" t="s">
        <v>965</v>
      </c>
      <c r="F2025" t="s">
        <v>57</v>
      </c>
      <c r="G2025">
        <v>402.49599999999901</v>
      </c>
      <c r="H2025">
        <v>40.771500000000003</v>
      </c>
      <c r="I2025">
        <v>-84.105779779399995</v>
      </c>
      <c r="J2025">
        <v>39003</v>
      </c>
    </row>
    <row r="2026" spans="1:10" x14ac:dyDescent="0.25">
      <c r="A2026" t="str">
        <f t="shared" si="31"/>
        <v>OHCarroll</v>
      </c>
      <c r="B2026" t="s">
        <v>1685</v>
      </c>
      <c r="C2026" t="s">
        <v>2375</v>
      </c>
      <c r="D2026" t="s">
        <v>419</v>
      </c>
      <c r="E2026" t="s">
        <v>500</v>
      </c>
      <c r="F2026" t="s">
        <v>57</v>
      </c>
      <c r="G2026">
        <v>394.60899999999901</v>
      </c>
      <c r="H2026">
        <v>40.579599999999999</v>
      </c>
      <c r="I2026">
        <v>-81.089754740999993</v>
      </c>
      <c r="J2026">
        <v>39019</v>
      </c>
    </row>
    <row r="2027" spans="1:10" x14ac:dyDescent="0.25">
      <c r="A2027" t="str">
        <f t="shared" si="31"/>
        <v>OHCuyahoga</v>
      </c>
      <c r="B2027" t="s">
        <v>1685</v>
      </c>
      <c r="C2027" t="s">
        <v>2375</v>
      </c>
      <c r="D2027" t="s">
        <v>368</v>
      </c>
      <c r="E2027" t="s">
        <v>1691</v>
      </c>
      <c r="F2027" t="s">
        <v>57</v>
      </c>
      <c r="G2027">
        <v>457.19099999999901</v>
      </c>
      <c r="H2027">
        <v>41.424300000000002</v>
      </c>
      <c r="I2027">
        <v>-81.658703016499999</v>
      </c>
      <c r="J2027">
        <v>39035</v>
      </c>
    </row>
    <row r="2028" spans="1:10" x14ac:dyDescent="0.25">
      <c r="A2028" t="str">
        <f t="shared" si="31"/>
        <v>OHDefiance</v>
      </c>
      <c r="B2028" t="s">
        <v>1685</v>
      </c>
      <c r="C2028" t="s">
        <v>2375</v>
      </c>
      <c r="D2028" t="s">
        <v>327</v>
      </c>
      <c r="E2028" t="s">
        <v>1692</v>
      </c>
      <c r="F2028" t="s">
        <v>57</v>
      </c>
      <c r="G2028">
        <v>411.45999999999901</v>
      </c>
      <c r="H2028">
        <v>41.323900000000002</v>
      </c>
      <c r="I2028">
        <v>-84.490471761999999</v>
      </c>
      <c r="J2028">
        <v>39039</v>
      </c>
    </row>
    <row r="2029" spans="1:10" x14ac:dyDescent="0.25">
      <c r="A2029" t="str">
        <f t="shared" si="31"/>
        <v>OHFranklin</v>
      </c>
      <c r="B2029" t="s">
        <v>1685</v>
      </c>
      <c r="C2029" t="s">
        <v>2375</v>
      </c>
      <c r="D2029" t="s">
        <v>333</v>
      </c>
      <c r="E2029" t="s">
        <v>379</v>
      </c>
      <c r="F2029" t="s">
        <v>57</v>
      </c>
      <c r="G2029">
        <v>532.18799999999896</v>
      </c>
      <c r="H2029">
        <v>39.969499999999996</v>
      </c>
      <c r="I2029">
        <v>-83.009344391200003</v>
      </c>
      <c r="J2029">
        <v>39049</v>
      </c>
    </row>
    <row r="2030" spans="1:10" x14ac:dyDescent="0.25">
      <c r="A2030" t="str">
        <f t="shared" si="31"/>
        <v>OHGuernsey</v>
      </c>
      <c r="B2030" t="s">
        <v>1685</v>
      </c>
      <c r="C2030" t="s">
        <v>2375</v>
      </c>
      <c r="D2030" t="s">
        <v>378</v>
      </c>
      <c r="E2030" t="s">
        <v>1693</v>
      </c>
      <c r="F2030" t="s">
        <v>57</v>
      </c>
      <c r="G2030">
        <v>522.25400000000002</v>
      </c>
      <c r="H2030">
        <v>40.052</v>
      </c>
      <c r="I2030">
        <v>-81.494257345799994</v>
      </c>
      <c r="J2030">
        <v>39059</v>
      </c>
    </row>
    <row r="2031" spans="1:10" x14ac:dyDescent="0.25">
      <c r="A2031" t="str">
        <f t="shared" si="31"/>
        <v>OHHamilton</v>
      </c>
      <c r="B2031" t="s">
        <v>1685</v>
      </c>
      <c r="C2031" t="s">
        <v>2375</v>
      </c>
      <c r="D2031" t="s">
        <v>339</v>
      </c>
      <c r="E2031" t="s">
        <v>658</v>
      </c>
      <c r="F2031" t="s">
        <v>57</v>
      </c>
      <c r="G2031">
        <v>405.91</v>
      </c>
      <c r="H2031">
        <v>39.195500000000003</v>
      </c>
      <c r="I2031">
        <v>-84.542787997299996</v>
      </c>
      <c r="J2031">
        <v>39061</v>
      </c>
    </row>
    <row r="2032" spans="1:10" x14ac:dyDescent="0.25">
      <c r="A2032" t="str">
        <f t="shared" si="31"/>
        <v>OHJackson</v>
      </c>
      <c r="B2032" t="s">
        <v>1685</v>
      </c>
      <c r="C2032" t="s">
        <v>2375</v>
      </c>
      <c r="D2032" t="s">
        <v>347</v>
      </c>
      <c r="E2032" t="s">
        <v>232</v>
      </c>
      <c r="F2032" t="s">
        <v>57</v>
      </c>
      <c r="G2032">
        <v>420.30399999999901</v>
      </c>
      <c r="H2032">
        <v>39.0197</v>
      </c>
      <c r="I2032">
        <v>-82.618385897600007</v>
      </c>
      <c r="J2032">
        <v>39079</v>
      </c>
    </row>
    <row r="2033" spans="1:10" x14ac:dyDescent="0.25">
      <c r="A2033" t="str">
        <f t="shared" si="31"/>
        <v>OHLorain</v>
      </c>
      <c r="B2033" t="s">
        <v>1685</v>
      </c>
      <c r="C2033" t="s">
        <v>2375</v>
      </c>
      <c r="D2033" t="s">
        <v>438</v>
      </c>
      <c r="E2033" t="s">
        <v>1694</v>
      </c>
      <c r="F2033" t="s">
        <v>57</v>
      </c>
      <c r="G2033">
        <v>491.101</v>
      </c>
      <c r="H2033">
        <v>41.2956</v>
      </c>
      <c r="I2033">
        <v>-82.151119838499994</v>
      </c>
      <c r="J2033">
        <v>39093</v>
      </c>
    </row>
    <row r="2034" spans="1:10" x14ac:dyDescent="0.25">
      <c r="A2034" t="str">
        <f t="shared" si="31"/>
        <v>OHLucas</v>
      </c>
      <c r="B2034" t="s">
        <v>1685</v>
      </c>
      <c r="C2034" t="s">
        <v>2375</v>
      </c>
      <c r="D2034" t="s">
        <v>394</v>
      </c>
      <c r="E2034" t="s">
        <v>1010</v>
      </c>
      <c r="F2034" t="s">
        <v>57</v>
      </c>
      <c r="G2034">
        <v>340.85500000000002</v>
      </c>
      <c r="H2034">
        <v>41.620600000000003</v>
      </c>
      <c r="I2034">
        <v>-83.656660936099996</v>
      </c>
      <c r="J2034">
        <v>39095</v>
      </c>
    </row>
    <row r="2035" spans="1:10" x14ac:dyDescent="0.25">
      <c r="A2035" t="str">
        <f t="shared" si="31"/>
        <v>OHMarion</v>
      </c>
      <c r="B2035" t="s">
        <v>1685</v>
      </c>
      <c r="C2035" t="s">
        <v>2375</v>
      </c>
      <c r="D2035" t="s">
        <v>431</v>
      </c>
      <c r="E2035" t="s">
        <v>256</v>
      </c>
      <c r="F2035" t="s">
        <v>57</v>
      </c>
      <c r="G2035">
        <v>403.75700000000001</v>
      </c>
      <c r="H2035">
        <v>40.587200000000003</v>
      </c>
      <c r="I2035">
        <v>-83.160873145300002</v>
      </c>
      <c r="J2035">
        <v>39101</v>
      </c>
    </row>
    <row r="2036" spans="1:10" x14ac:dyDescent="0.25">
      <c r="A2036" t="str">
        <f t="shared" si="31"/>
        <v>OHPutnam</v>
      </c>
      <c r="B2036" t="s">
        <v>1685</v>
      </c>
      <c r="C2036" t="s">
        <v>2375</v>
      </c>
      <c r="D2036" t="s">
        <v>521</v>
      </c>
      <c r="E2036" t="s">
        <v>643</v>
      </c>
      <c r="F2036" t="s">
        <v>57</v>
      </c>
      <c r="G2036">
        <v>482.52199999999903</v>
      </c>
      <c r="H2036">
        <v>41.022100000000002</v>
      </c>
      <c r="I2036">
        <v>-84.131732462499997</v>
      </c>
      <c r="J2036">
        <v>39137</v>
      </c>
    </row>
    <row r="2037" spans="1:10" x14ac:dyDescent="0.25">
      <c r="A2037" t="str">
        <f t="shared" si="31"/>
        <v>OHUnion</v>
      </c>
      <c r="B2037" t="s">
        <v>1685</v>
      </c>
      <c r="C2037" t="s">
        <v>2375</v>
      </c>
      <c r="D2037" t="s">
        <v>780</v>
      </c>
      <c r="E2037" t="s">
        <v>494</v>
      </c>
      <c r="F2037" t="s">
        <v>57</v>
      </c>
      <c r="G2037">
        <v>431.73</v>
      </c>
      <c r="H2037">
        <v>40.299399999999999</v>
      </c>
      <c r="I2037">
        <v>-83.371561116600006</v>
      </c>
      <c r="J2037">
        <v>39159</v>
      </c>
    </row>
    <row r="2038" spans="1:10" x14ac:dyDescent="0.25">
      <c r="A2038" t="str">
        <f t="shared" si="31"/>
        <v>OHWyandot</v>
      </c>
      <c r="B2038" t="s">
        <v>1685</v>
      </c>
      <c r="C2038" t="s">
        <v>2375</v>
      </c>
      <c r="D2038" t="s">
        <v>790</v>
      </c>
      <c r="E2038" t="s">
        <v>1695</v>
      </c>
      <c r="F2038" t="s">
        <v>57</v>
      </c>
      <c r="G2038">
        <v>406.86500000000001</v>
      </c>
      <c r="H2038">
        <v>40.842399999999998</v>
      </c>
      <c r="I2038">
        <v>-83.304376728400001</v>
      </c>
      <c r="J2038">
        <v>39175</v>
      </c>
    </row>
    <row r="2039" spans="1:10" x14ac:dyDescent="0.25">
      <c r="A2039" t="str">
        <f t="shared" si="31"/>
        <v>OHAdams</v>
      </c>
      <c r="B2039" t="s">
        <v>1685</v>
      </c>
      <c r="C2039" t="s">
        <v>2375</v>
      </c>
      <c r="D2039" t="s">
        <v>349</v>
      </c>
      <c r="E2039" t="s">
        <v>581</v>
      </c>
      <c r="F2039" t="s">
        <v>57</v>
      </c>
      <c r="G2039">
        <v>583.86699999999905</v>
      </c>
      <c r="H2039">
        <v>38.845700000000001</v>
      </c>
      <c r="I2039">
        <v>-83.471999962599995</v>
      </c>
      <c r="J2039">
        <v>39001</v>
      </c>
    </row>
    <row r="2040" spans="1:10" x14ac:dyDescent="0.25">
      <c r="A2040" t="str">
        <f t="shared" si="31"/>
        <v>OHAshland</v>
      </c>
      <c r="B2040" t="s">
        <v>1685</v>
      </c>
      <c r="C2040" t="s">
        <v>2375</v>
      </c>
      <c r="D2040" t="s">
        <v>352</v>
      </c>
      <c r="E2040" t="s">
        <v>1696</v>
      </c>
      <c r="F2040" t="s">
        <v>57</v>
      </c>
      <c r="G2040">
        <v>422.94999999999902</v>
      </c>
      <c r="H2040">
        <v>40.845999999999997</v>
      </c>
      <c r="I2040">
        <v>-82.270692731300002</v>
      </c>
      <c r="J2040">
        <v>39005</v>
      </c>
    </row>
    <row r="2041" spans="1:10" x14ac:dyDescent="0.25">
      <c r="A2041" t="str">
        <f t="shared" si="31"/>
        <v>OHAshtabula</v>
      </c>
      <c r="B2041" t="s">
        <v>1685</v>
      </c>
      <c r="C2041" t="s">
        <v>2375</v>
      </c>
      <c r="D2041" t="s">
        <v>354</v>
      </c>
      <c r="E2041" t="s">
        <v>1697</v>
      </c>
      <c r="F2041" t="s">
        <v>57</v>
      </c>
      <c r="G2041">
        <v>701.93100000000004</v>
      </c>
      <c r="H2041">
        <v>41.707299999999996</v>
      </c>
      <c r="I2041">
        <v>-80.7483781225</v>
      </c>
      <c r="J2041">
        <v>39007</v>
      </c>
    </row>
    <row r="2042" spans="1:10" x14ac:dyDescent="0.25">
      <c r="A2042" t="str">
        <f t="shared" si="31"/>
        <v>OHAthens</v>
      </c>
      <c r="B2042" t="s">
        <v>1685</v>
      </c>
      <c r="C2042" t="s">
        <v>2375</v>
      </c>
      <c r="D2042" t="s">
        <v>356</v>
      </c>
      <c r="E2042" t="s">
        <v>1698</v>
      </c>
      <c r="F2042" t="s">
        <v>57</v>
      </c>
      <c r="G2042">
        <v>503.59800000000001</v>
      </c>
      <c r="H2042">
        <v>39.3339</v>
      </c>
      <c r="I2042">
        <v>-82.045198084000006</v>
      </c>
      <c r="J2042">
        <v>39009</v>
      </c>
    </row>
    <row r="2043" spans="1:10" x14ac:dyDescent="0.25">
      <c r="A2043" t="str">
        <f t="shared" si="31"/>
        <v>OHAuglaize</v>
      </c>
      <c r="B2043" t="s">
        <v>1685</v>
      </c>
      <c r="C2043" t="s">
        <v>2375</v>
      </c>
      <c r="D2043" t="s">
        <v>358</v>
      </c>
      <c r="E2043" t="s">
        <v>1699</v>
      </c>
      <c r="F2043" t="s">
        <v>57</v>
      </c>
      <c r="G2043">
        <v>401.38600000000002</v>
      </c>
      <c r="H2043">
        <v>40.560899999999997</v>
      </c>
      <c r="I2043">
        <v>-84.221716430599997</v>
      </c>
      <c r="J2043">
        <v>39011</v>
      </c>
    </row>
    <row r="2044" spans="1:10" x14ac:dyDescent="0.25">
      <c r="A2044" t="str">
        <f t="shared" si="31"/>
        <v>OHBelmont</v>
      </c>
      <c r="B2044" t="s">
        <v>1685</v>
      </c>
      <c r="C2044" t="s">
        <v>2375</v>
      </c>
      <c r="D2044" t="s">
        <v>415</v>
      </c>
      <c r="E2044" t="s">
        <v>1700</v>
      </c>
      <c r="F2044" t="s">
        <v>57</v>
      </c>
      <c r="G2044">
        <v>532.12900000000002</v>
      </c>
      <c r="H2044">
        <v>40.015799999999999</v>
      </c>
      <c r="I2044">
        <v>-80.988463971300007</v>
      </c>
      <c r="J2044">
        <v>39013</v>
      </c>
    </row>
    <row r="2045" spans="1:10" x14ac:dyDescent="0.25">
      <c r="A2045" t="str">
        <f t="shared" si="31"/>
        <v>OHBrown</v>
      </c>
      <c r="B2045" t="s">
        <v>1685</v>
      </c>
      <c r="C2045" t="s">
        <v>2375</v>
      </c>
      <c r="D2045" t="s">
        <v>417</v>
      </c>
      <c r="E2045" t="s">
        <v>909</v>
      </c>
      <c r="F2045" t="s">
        <v>57</v>
      </c>
      <c r="G2045">
        <v>490.01600000000002</v>
      </c>
      <c r="H2045">
        <v>38.933999999999997</v>
      </c>
      <c r="I2045">
        <v>-83.867423884800004</v>
      </c>
      <c r="J2045">
        <v>39015</v>
      </c>
    </row>
    <row r="2046" spans="1:10" x14ac:dyDescent="0.25">
      <c r="A2046" t="str">
        <f t="shared" si="31"/>
        <v>OHButler</v>
      </c>
      <c r="B2046" t="s">
        <v>1685</v>
      </c>
      <c r="C2046" t="s">
        <v>2375</v>
      </c>
      <c r="D2046" t="s">
        <v>418</v>
      </c>
      <c r="E2046" t="s">
        <v>416</v>
      </c>
      <c r="F2046" t="s">
        <v>57</v>
      </c>
      <c r="G2046">
        <v>467.05599999999902</v>
      </c>
      <c r="H2046">
        <v>39.438699999999997</v>
      </c>
      <c r="I2046">
        <v>-84.575575695300003</v>
      </c>
      <c r="J2046">
        <v>39017</v>
      </c>
    </row>
    <row r="2047" spans="1:10" x14ac:dyDescent="0.25">
      <c r="A2047" t="str">
        <f t="shared" si="31"/>
        <v>OHChampaign</v>
      </c>
      <c r="B2047" t="s">
        <v>1685</v>
      </c>
      <c r="C2047" t="s">
        <v>2375</v>
      </c>
      <c r="D2047" t="s">
        <v>421</v>
      </c>
      <c r="E2047" t="s">
        <v>911</v>
      </c>
      <c r="F2047" t="s">
        <v>57</v>
      </c>
      <c r="G2047">
        <v>428.66899999999902</v>
      </c>
      <c r="H2047">
        <v>40.137700000000002</v>
      </c>
      <c r="I2047">
        <v>-83.769554031300004</v>
      </c>
      <c r="J2047">
        <v>39021</v>
      </c>
    </row>
    <row r="2048" spans="1:10" x14ac:dyDescent="0.25">
      <c r="A2048" t="str">
        <f t="shared" si="31"/>
        <v>OHClark</v>
      </c>
      <c r="B2048" t="s">
        <v>1685</v>
      </c>
      <c r="C2048" t="s">
        <v>2375</v>
      </c>
      <c r="D2048" t="s">
        <v>360</v>
      </c>
      <c r="E2048" t="s">
        <v>278</v>
      </c>
      <c r="F2048" t="s">
        <v>57</v>
      </c>
      <c r="G2048">
        <v>397.47300000000001</v>
      </c>
      <c r="H2048">
        <v>39.916800000000002</v>
      </c>
      <c r="I2048">
        <v>-83.783898175700003</v>
      </c>
      <c r="J2048">
        <v>39023</v>
      </c>
    </row>
    <row r="2049" spans="1:10" x14ac:dyDescent="0.25">
      <c r="A2049" t="str">
        <f t="shared" si="31"/>
        <v>OHClermont</v>
      </c>
      <c r="B2049" t="s">
        <v>1685</v>
      </c>
      <c r="C2049" t="s">
        <v>2375</v>
      </c>
      <c r="D2049" t="s">
        <v>362</v>
      </c>
      <c r="E2049" t="s">
        <v>1701</v>
      </c>
      <c r="F2049" t="s">
        <v>57</v>
      </c>
      <c r="G2049">
        <v>452.1</v>
      </c>
      <c r="H2049">
        <v>39.047499999999999</v>
      </c>
      <c r="I2049">
        <v>-84.151838233000007</v>
      </c>
      <c r="J2049">
        <v>39025</v>
      </c>
    </row>
    <row r="2050" spans="1:10" x14ac:dyDescent="0.25">
      <c r="A2050" t="str">
        <f t="shared" si="31"/>
        <v>OHClinton</v>
      </c>
      <c r="B2050" t="s">
        <v>1685</v>
      </c>
      <c r="C2050" t="s">
        <v>2375</v>
      </c>
      <c r="D2050" t="s">
        <v>364</v>
      </c>
      <c r="E2050" t="s">
        <v>900</v>
      </c>
      <c r="F2050" t="s">
        <v>57</v>
      </c>
      <c r="G2050">
        <v>408.68400000000003</v>
      </c>
      <c r="H2050">
        <v>39.414999999999999</v>
      </c>
      <c r="I2050">
        <v>-83.808375442699997</v>
      </c>
      <c r="J2050">
        <v>39027</v>
      </c>
    </row>
    <row r="2051" spans="1:10" x14ac:dyDescent="0.25">
      <c r="A2051" t="str">
        <f t="shared" ref="A2051:A2114" si="32">C2051&amp;E2051</f>
        <v>OHMontgomery</v>
      </c>
      <c r="B2051" t="s">
        <v>1685</v>
      </c>
      <c r="C2051" t="s">
        <v>2375</v>
      </c>
      <c r="D2051" t="s">
        <v>402</v>
      </c>
      <c r="E2051" t="s">
        <v>432</v>
      </c>
      <c r="F2051" t="s">
        <v>57</v>
      </c>
      <c r="G2051">
        <v>461.553</v>
      </c>
      <c r="H2051">
        <v>39.754600000000003</v>
      </c>
      <c r="I2051">
        <v>-84.290670388999999</v>
      </c>
      <c r="J2051">
        <v>39113</v>
      </c>
    </row>
    <row r="2052" spans="1:10" x14ac:dyDescent="0.25">
      <c r="A2052" t="str">
        <f t="shared" si="32"/>
        <v>OHMorgan</v>
      </c>
      <c r="B2052" t="s">
        <v>1685</v>
      </c>
      <c r="C2052" t="s">
        <v>2375</v>
      </c>
      <c r="D2052" t="s">
        <v>404</v>
      </c>
      <c r="E2052" t="s">
        <v>440</v>
      </c>
      <c r="F2052" t="s">
        <v>57</v>
      </c>
      <c r="G2052">
        <v>416.423</v>
      </c>
      <c r="H2052">
        <v>39.620399999999997</v>
      </c>
      <c r="I2052">
        <v>-81.8526503107</v>
      </c>
      <c r="J2052">
        <v>39115</v>
      </c>
    </row>
    <row r="2053" spans="1:10" x14ac:dyDescent="0.25">
      <c r="A2053" t="str">
        <f t="shared" si="32"/>
        <v>OHMorrow</v>
      </c>
      <c r="B2053" t="s">
        <v>1685</v>
      </c>
      <c r="C2053" t="s">
        <v>2375</v>
      </c>
      <c r="D2053" t="s">
        <v>406</v>
      </c>
      <c r="E2053" t="s">
        <v>1702</v>
      </c>
      <c r="F2053" t="s">
        <v>57</v>
      </c>
      <c r="G2053">
        <v>406.07900000000001</v>
      </c>
      <c r="H2053">
        <v>40.524099999999997</v>
      </c>
      <c r="I2053">
        <v>-82.794060896399998</v>
      </c>
      <c r="J2053">
        <v>39117</v>
      </c>
    </row>
    <row r="2054" spans="1:10" x14ac:dyDescent="0.25">
      <c r="A2054" t="str">
        <f t="shared" si="32"/>
        <v>OHMuskingum</v>
      </c>
      <c r="B2054" t="s">
        <v>1685</v>
      </c>
      <c r="C2054" t="s">
        <v>2375</v>
      </c>
      <c r="D2054" t="s">
        <v>408</v>
      </c>
      <c r="E2054" t="s">
        <v>1703</v>
      </c>
      <c r="F2054" t="s">
        <v>57</v>
      </c>
      <c r="G2054">
        <v>664.57899999999904</v>
      </c>
      <c r="H2054">
        <v>39.965400000000002</v>
      </c>
      <c r="I2054">
        <v>-81.944380408399994</v>
      </c>
      <c r="J2054">
        <v>39119</v>
      </c>
    </row>
    <row r="2055" spans="1:10" x14ac:dyDescent="0.25">
      <c r="A2055" t="str">
        <f t="shared" si="32"/>
        <v>OHOttawa</v>
      </c>
      <c r="B2055" t="s">
        <v>1685</v>
      </c>
      <c r="C2055" t="s">
        <v>2375</v>
      </c>
      <c r="D2055" t="s">
        <v>423</v>
      </c>
      <c r="E2055" t="s">
        <v>1060</v>
      </c>
      <c r="F2055" t="s">
        <v>57</v>
      </c>
      <c r="G2055">
        <v>254.917</v>
      </c>
      <c r="H2055">
        <v>41.533900000000003</v>
      </c>
      <c r="I2055">
        <v>-83.115718521900007</v>
      </c>
      <c r="J2055">
        <v>39123</v>
      </c>
    </row>
    <row r="2056" spans="1:10" x14ac:dyDescent="0.25">
      <c r="A2056" t="str">
        <f t="shared" si="32"/>
        <v>OHPaulding</v>
      </c>
      <c r="B2056" t="s">
        <v>1685</v>
      </c>
      <c r="C2056" t="s">
        <v>2375</v>
      </c>
      <c r="D2056" t="s">
        <v>425</v>
      </c>
      <c r="E2056" t="s">
        <v>714</v>
      </c>
      <c r="F2056" t="s">
        <v>57</v>
      </c>
      <c r="G2056">
        <v>416.43799999999902</v>
      </c>
      <c r="H2056">
        <v>41.116599999999998</v>
      </c>
      <c r="I2056">
        <v>-84.580217212899996</v>
      </c>
      <c r="J2056">
        <v>39125</v>
      </c>
    </row>
    <row r="2057" spans="1:10" x14ac:dyDescent="0.25">
      <c r="A2057" t="str">
        <f t="shared" si="32"/>
        <v>OHPerry</v>
      </c>
      <c r="B2057" t="s">
        <v>1685</v>
      </c>
      <c r="C2057" t="s">
        <v>2375</v>
      </c>
      <c r="D2057" t="s">
        <v>427</v>
      </c>
      <c r="E2057" t="s">
        <v>442</v>
      </c>
      <c r="F2057" t="s">
        <v>57</v>
      </c>
      <c r="G2057">
        <v>407.971</v>
      </c>
      <c r="H2057">
        <v>39.737099999999998</v>
      </c>
      <c r="I2057">
        <v>-82.236130937900001</v>
      </c>
      <c r="J2057">
        <v>39127</v>
      </c>
    </row>
    <row r="2058" spans="1:10" x14ac:dyDescent="0.25">
      <c r="A2058" t="str">
        <f t="shared" si="32"/>
        <v>OHPickaway</v>
      </c>
      <c r="B2058" t="s">
        <v>1685</v>
      </c>
      <c r="C2058" t="s">
        <v>2375</v>
      </c>
      <c r="D2058" t="s">
        <v>412</v>
      </c>
      <c r="E2058" t="s">
        <v>1704</v>
      </c>
      <c r="F2058" t="s">
        <v>57</v>
      </c>
      <c r="G2058">
        <v>501.31999999999903</v>
      </c>
      <c r="H2058">
        <v>39.6419</v>
      </c>
      <c r="I2058">
        <v>-83.024364115699996</v>
      </c>
      <c r="J2058">
        <v>39129</v>
      </c>
    </row>
    <row r="2059" spans="1:10" x14ac:dyDescent="0.25">
      <c r="A2059" t="str">
        <f t="shared" si="32"/>
        <v>OHPike</v>
      </c>
      <c r="B2059" t="s">
        <v>1685</v>
      </c>
      <c r="C2059" t="s">
        <v>2375</v>
      </c>
      <c r="D2059" t="s">
        <v>413</v>
      </c>
      <c r="E2059" t="s">
        <v>401</v>
      </c>
      <c r="F2059" t="s">
        <v>57</v>
      </c>
      <c r="G2059">
        <v>440.28199999999902</v>
      </c>
      <c r="H2059">
        <v>39.077300000000001</v>
      </c>
      <c r="I2059">
        <v>-83.066768058299999</v>
      </c>
      <c r="J2059">
        <v>39131</v>
      </c>
    </row>
    <row r="2060" spans="1:10" x14ac:dyDescent="0.25">
      <c r="A2060" t="str">
        <f t="shared" si="32"/>
        <v>OHHarrison</v>
      </c>
      <c r="B2060" t="s">
        <v>1685</v>
      </c>
      <c r="C2060" t="s">
        <v>2375</v>
      </c>
      <c r="D2060" t="s">
        <v>341</v>
      </c>
      <c r="E2060" t="s">
        <v>962</v>
      </c>
      <c r="F2060" t="s">
        <v>57</v>
      </c>
      <c r="G2060">
        <v>402.339</v>
      </c>
      <c r="H2060">
        <v>40.293799999999997</v>
      </c>
      <c r="I2060">
        <v>-81.091120001600004</v>
      </c>
      <c r="J2060">
        <v>39067</v>
      </c>
    </row>
    <row r="2061" spans="1:10" x14ac:dyDescent="0.25">
      <c r="A2061" t="str">
        <f t="shared" si="32"/>
        <v>OHHenry</v>
      </c>
      <c r="B2061" t="s">
        <v>1685</v>
      </c>
      <c r="C2061" t="s">
        <v>2375</v>
      </c>
      <c r="D2061" t="s">
        <v>433</v>
      </c>
      <c r="E2061" t="s">
        <v>342</v>
      </c>
      <c r="F2061" t="s">
        <v>57</v>
      </c>
      <c r="G2061">
        <v>416.00999999999902</v>
      </c>
      <c r="H2061">
        <v>41.3339</v>
      </c>
      <c r="I2061">
        <v>-84.068233154699996</v>
      </c>
      <c r="J2061">
        <v>39069</v>
      </c>
    </row>
    <row r="2062" spans="1:10" x14ac:dyDescent="0.25">
      <c r="A2062" t="str">
        <f t="shared" si="32"/>
        <v>OHHighland</v>
      </c>
      <c r="B2062" t="s">
        <v>1685</v>
      </c>
      <c r="C2062" t="s">
        <v>2375</v>
      </c>
      <c r="D2062" t="s">
        <v>384</v>
      </c>
      <c r="E2062" t="s">
        <v>1705</v>
      </c>
      <c r="F2062" t="s">
        <v>57</v>
      </c>
      <c r="G2062">
        <v>553.08399999999904</v>
      </c>
      <c r="H2062">
        <v>39.184699999999999</v>
      </c>
      <c r="I2062">
        <v>-83.600951823299994</v>
      </c>
      <c r="J2062">
        <v>39071</v>
      </c>
    </row>
    <row r="2063" spans="1:10" x14ac:dyDescent="0.25">
      <c r="A2063" t="str">
        <f t="shared" si="32"/>
        <v>OHHocking</v>
      </c>
      <c r="B2063" t="s">
        <v>1685</v>
      </c>
      <c r="C2063" t="s">
        <v>2375</v>
      </c>
      <c r="D2063" t="s">
        <v>385</v>
      </c>
      <c r="E2063" t="s">
        <v>1706</v>
      </c>
      <c r="F2063" t="s">
        <v>57</v>
      </c>
      <c r="G2063">
        <v>421.32299999999901</v>
      </c>
      <c r="H2063">
        <v>39.497</v>
      </c>
      <c r="I2063">
        <v>-82.479222875700003</v>
      </c>
      <c r="J2063">
        <v>39073</v>
      </c>
    </row>
    <row r="2064" spans="1:10" x14ac:dyDescent="0.25">
      <c r="A2064" t="str">
        <f t="shared" si="32"/>
        <v>OHHolmes</v>
      </c>
      <c r="B2064" t="s">
        <v>1685</v>
      </c>
      <c r="C2064" t="s">
        <v>2375</v>
      </c>
      <c r="D2064" t="s">
        <v>343</v>
      </c>
      <c r="E2064" t="s">
        <v>649</v>
      </c>
      <c r="F2064" t="s">
        <v>57</v>
      </c>
      <c r="G2064">
        <v>422.53300000000002</v>
      </c>
      <c r="H2064">
        <v>40.561199999999999</v>
      </c>
      <c r="I2064">
        <v>-81.929346390199996</v>
      </c>
      <c r="J2064">
        <v>39075</v>
      </c>
    </row>
    <row r="2065" spans="1:10" x14ac:dyDescent="0.25">
      <c r="A2065" t="str">
        <f t="shared" si="32"/>
        <v>OHHuron</v>
      </c>
      <c r="B2065" t="s">
        <v>1685</v>
      </c>
      <c r="C2065" t="s">
        <v>2375</v>
      </c>
      <c r="D2065" t="s">
        <v>345</v>
      </c>
      <c r="E2065" t="s">
        <v>1248</v>
      </c>
      <c r="F2065" t="s">
        <v>57</v>
      </c>
      <c r="G2065">
        <v>491.495</v>
      </c>
      <c r="H2065">
        <v>41.1462</v>
      </c>
      <c r="I2065">
        <v>-82.598404109699999</v>
      </c>
      <c r="J2065">
        <v>39077</v>
      </c>
    </row>
    <row r="2066" spans="1:10" x14ac:dyDescent="0.25">
      <c r="A2066" t="str">
        <f t="shared" si="32"/>
        <v>OHJefferson</v>
      </c>
      <c r="B2066" t="s">
        <v>1685</v>
      </c>
      <c r="C2066" t="s">
        <v>2375</v>
      </c>
      <c r="D2066" t="s">
        <v>435</v>
      </c>
      <c r="E2066" t="s">
        <v>210</v>
      </c>
      <c r="F2066" t="s">
        <v>57</v>
      </c>
      <c r="G2066">
        <v>408.32900000000001</v>
      </c>
      <c r="H2066">
        <v>40.384999999999998</v>
      </c>
      <c r="I2066">
        <v>-80.761003856299993</v>
      </c>
      <c r="J2066">
        <v>39081</v>
      </c>
    </row>
    <row r="2067" spans="1:10" x14ac:dyDescent="0.25">
      <c r="A2067" t="str">
        <f t="shared" si="32"/>
        <v>OHKnox</v>
      </c>
      <c r="B2067" t="s">
        <v>1685</v>
      </c>
      <c r="C2067" t="s">
        <v>2375</v>
      </c>
      <c r="D2067" t="s">
        <v>436</v>
      </c>
      <c r="E2067" t="s">
        <v>929</v>
      </c>
      <c r="F2067" t="s">
        <v>57</v>
      </c>
      <c r="G2067">
        <v>525.49400000000003</v>
      </c>
      <c r="H2067">
        <v>40.398800000000001</v>
      </c>
      <c r="I2067">
        <v>-82.421529774899994</v>
      </c>
      <c r="J2067">
        <v>39083</v>
      </c>
    </row>
    <row r="2068" spans="1:10" x14ac:dyDescent="0.25">
      <c r="A2068" t="str">
        <f t="shared" si="32"/>
        <v>OHLake</v>
      </c>
      <c r="B2068" t="s">
        <v>1685</v>
      </c>
      <c r="C2068" t="s">
        <v>2375</v>
      </c>
      <c r="D2068" t="s">
        <v>386</v>
      </c>
      <c r="E2068" t="s">
        <v>534</v>
      </c>
      <c r="F2068" t="s">
        <v>57</v>
      </c>
      <c r="G2068">
        <v>227.492999999999</v>
      </c>
      <c r="H2068">
        <v>41.697000000000003</v>
      </c>
      <c r="I2068">
        <v>-81.236749911000004</v>
      </c>
      <c r="J2068">
        <v>39085</v>
      </c>
    </row>
    <row r="2069" spans="1:10" x14ac:dyDescent="0.25">
      <c r="A2069" t="str">
        <f t="shared" si="32"/>
        <v>OHLawrence</v>
      </c>
      <c r="B2069" t="s">
        <v>1685</v>
      </c>
      <c r="C2069" t="s">
        <v>2375</v>
      </c>
      <c r="D2069" t="s">
        <v>388</v>
      </c>
      <c r="E2069" t="s">
        <v>348</v>
      </c>
      <c r="F2069" t="s">
        <v>57</v>
      </c>
      <c r="G2069">
        <v>453.37099999999901</v>
      </c>
      <c r="H2069">
        <v>38.598500000000001</v>
      </c>
      <c r="I2069">
        <v>-82.536761992999999</v>
      </c>
      <c r="J2069">
        <v>39087</v>
      </c>
    </row>
    <row r="2070" spans="1:10" x14ac:dyDescent="0.25">
      <c r="A2070" t="str">
        <f t="shared" si="32"/>
        <v>OHLicking</v>
      </c>
      <c r="B2070" t="s">
        <v>1685</v>
      </c>
      <c r="C2070" t="s">
        <v>2375</v>
      </c>
      <c r="D2070" t="s">
        <v>390</v>
      </c>
      <c r="E2070" t="s">
        <v>1707</v>
      </c>
      <c r="F2070" t="s">
        <v>57</v>
      </c>
      <c r="G2070">
        <v>682.5</v>
      </c>
      <c r="H2070">
        <v>40.0916</v>
      </c>
      <c r="I2070">
        <v>-82.483152387000004</v>
      </c>
      <c r="J2070">
        <v>39089</v>
      </c>
    </row>
    <row r="2071" spans="1:10" x14ac:dyDescent="0.25">
      <c r="A2071" t="str">
        <f t="shared" si="32"/>
        <v>OHLogan</v>
      </c>
      <c r="B2071" t="s">
        <v>1685</v>
      </c>
      <c r="C2071" t="s">
        <v>2375</v>
      </c>
      <c r="D2071" t="s">
        <v>392</v>
      </c>
      <c r="E2071" t="s">
        <v>509</v>
      </c>
      <c r="F2071" t="s">
        <v>57</v>
      </c>
      <c r="G2071">
        <v>458.42899999999901</v>
      </c>
      <c r="H2071">
        <v>40.388500000000001</v>
      </c>
      <c r="I2071">
        <v>-83.765848722699999</v>
      </c>
      <c r="J2071">
        <v>39091</v>
      </c>
    </row>
    <row r="2072" spans="1:10" x14ac:dyDescent="0.25">
      <c r="A2072" t="str">
        <f t="shared" si="32"/>
        <v>OHMadison</v>
      </c>
      <c r="B2072" t="s">
        <v>1685</v>
      </c>
      <c r="C2072" t="s">
        <v>2375</v>
      </c>
      <c r="D2072" t="s">
        <v>396</v>
      </c>
      <c r="E2072" t="s">
        <v>391</v>
      </c>
      <c r="F2072" t="s">
        <v>57</v>
      </c>
      <c r="G2072">
        <v>465.875</v>
      </c>
      <c r="H2072">
        <v>39.893999999999998</v>
      </c>
      <c r="I2072">
        <v>-83.400214796699998</v>
      </c>
      <c r="J2072">
        <v>39097</v>
      </c>
    </row>
    <row r="2073" spans="1:10" x14ac:dyDescent="0.25">
      <c r="A2073" t="str">
        <f t="shared" si="32"/>
        <v>OHMahoning</v>
      </c>
      <c r="B2073" t="s">
        <v>1685</v>
      </c>
      <c r="C2073" t="s">
        <v>2375</v>
      </c>
      <c r="D2073" t="s">
        <v>397</v>
      </c>
      <c r="E2073" t="s">
        <v>1708</v>
      </c>
      <c r="F2073" t="s">
        <v>57</v>
      </c>
      <c r="G2073">
        <v>411.62299999999902</v>
      </c>
      <c r="H2073">
        <v>41.014600000000002</v>
      </c>
      <c r="I2073">
        <v>-80.776251849700003</v>
      </c>
      <c r="J2073">
        <v>39099</v>
      </c>
    </row>
    <row r="2074" spans="1:10" x14ac:dyDescent="0.25">
      <c r="A2074" t="str">
        <f t="shared" si="32"/>
        <v>OHMedina</v>
      </c>
      <c r="B2074" t="s">
        <v>1685</v>
      </c>
      <c r="C2074" t="s">
        <v>2375</v>
      </c>
      <c r="D2074" t="s">
        <v>439</v>
      </c>
      <c r="E2074" t="s">
        <v>1709</v>
      </c>
      <c r="F2074" t="s">
        <v>57</v>
      </c>
      <c r="G2074">
        <v>421.358</v>
      </c>
      <c r="H2074">
        <v>41.117600000000003</v>
      </c>
      <c r="I2074">
        <v>-81.899709581400003</v>
      </c>
      <c r="J2074">
        <v>39103</v>
      </c>
    </row>
    <row r="2075" spans="1:10" x14ac:dyDescent="0.25">
      <c r="A2075" t="str">
        <f t="shared" si="32"/>
        <v>OHMeigs</v>
      </c>
      <c r="B2075" t="s">
        <v>1685</v>
      </c>
      <c r="C2075" t="s">
        <v>2375</v>
      </c>
      <c r="D2075" t="s">
        <v>441</v>
      </c>
      <c r="E2075" t="s">
        <v>1710</v>
      </c>
      <c r="F2075" t="s">
        <v>57</v>
      </c>
      <c r="G2075">
        <v>430.09800000000001</v>
      </c>
      <c r="H2075">
        <v>39.0822</v>
      </c>
      <c r="I2075">
        <v>-82.022805282899995</v>
      </c>
      <c r="J2075">
        <v>39105</v>
      </c>
    </row>
    <row r="2076" spans="1:10" x14ac:dyDescent="0.25">
      <c r="A2076" t="str">
        <f t="shared" si="32"/>
        <v>OHMercer</v>
      </c>
      <c r="B2076" t="s">
        <v>1685</v>
      </c>
      <c r="C2076" t="s">
        <v>2375</v>
      </c>
      <c r="D2076" t="s">
        <v>398</v>
      </c>
      <c r="E2076" t="s">
        <v>935</v>
      </c>
      <c r="F2076" t="s">
        <v>57</v>
      </c>
      <c r="G2076">
        <v>462.44900000000001</v>
      </c>
      <c r="H2076">
        <v>40.54</v>
      </c>
      <c r="I2076">
        <v>-84.629366507200004</v>
      </c>
      <c r="J2076">
        <v>39107</v>
      </c>
    </row>
    <row r="2077" spans="1:10" x14ac:dyDescent="0.25">
      <c r="A2077" t="str">
        <f t="shared" si="32"/>
        <v>OHMiami</v>
      </c>
      <c r="B2077" t="s">
        <v>1685</v>
      </c>
      <c r="C2077" t="s">
        <v>2375</v>
      </c>
      <c r="D2077" t="s">
        <v>400</v>
      </c>
      <c r="E2077" t="s">
        <v>985</v>
      </c>
      <c r="F2077" t="s">
        <v>57</v>
      </c>
      <c r="G2077">
        <v>406.57999999999902</v>
      </c>
      <c r="H2077">
        <v>40.0535</v>
      </c>
      <c r="I2077">
        <v>-84.228847677800005</v>
      </c>
      <c r="J2077">
        <v>39109</v>
      </c>
    </row>
    <row r="2078" spans="1:10" x14ac:dyDescent="0.25">
      <c r="A2078" t="str">
        <f t="shared" si="32"/>
        <v>OHMonroe</v>
      </c>
      <c r="B2078" t="s">
        <v>1685</v>
      </c>
      <c r="C2078" t="s">
        <v>2375</v>
      </c>
      <c r="D2078" t="s">
        <v>443</v>
      </c>
      <c r="E2078" t="s">
        <v>203</v>
      </c>
      <c r="F2078" t="s">
        <v>57</v>
      </c>
      <c r="G2078">
        <v>455.721</v>
      </c>
      <c r="H2078">
        <v>39.727400000000003</v>
      </c>
      <c r="I2078">
        <v>-81.082909831500004</v>
      </c>
      <c r="J2078">
        <v>39111</v>
      </c>
    </row>
    <row r="2079" spans="1:10" x14ac:dyDescent="0.25">
      <c r="A2079" t="str">
        <f t="shared" si="32"/>
        <v>OHNoble</v>
      </c>
      <c r="B2079" t="s">
        <v>1685</v>
      </c>
      <c r="C2079" t="s">
        <v>2375</v>
      </c>
      <c r="D2079" t="s">
        <v>410</v>
      </c>
      <c r="E2079" t="s">
        <v>968</v>
      </c>
      <c r="F2079" t="s">
        <v>57</v>
      </c>
      <c r="G2079">
        <v>398.012</v>
      </c>
      <c r="H2079">
        <v>39.765900000000002</v>
      </c>
      <c r="I2079">
        <v>-81.455535117799997</v>
      </c>
      <c r="J2079">
        <v>39121</v>
      </c>
    </row>
    <row r="2080" spans="1:10" x14ac:dyDescent="0.25">
      <c r="A2080" t="str">
        <f t="shared" si="32"/>
        <v>OHPortage</v>
      </c>
      <c r="B2080" t="s">
        <v>1685</v>
      </c>
      <c r="C2080" t="s">
        <v>2375</v>
      </c>
      <c r="D2080" t="s">
        <v>429</v>
      </c>
      <c r="E2080" t="s">
        <v>1711</v>
      </c>
      <c r="F2080" t="s">
        <v>57</v>
      </c>
      <c r="G2080">
        <v>487.38099999999901</v>
      </c>
      <c r="H2080">
        <v>41.167700000000004</v>
      </c>
      <c r="I2080">
        <v>-81.197399035399997</v>
      </c>
      <c r="J2080">
        <v>39133</v>
      </c>
    </row>
    <row r="2081" spans="1:10" x14ac:dyDescent="0.25">
      <c r="A2081" t="str">
        <f t="shared" si="32"/>
        <v>OHPreble</v>
      </c>
      <c r="B2081" t="s">
        <v>1685</v>
      </c>
      <c r="C2081" t="s">
        <v>2375</v>
      </c>
      <c r="D2081" t="s">
        <v>519</v>
      </c>
      <c r="E2081" t="s">
        <v>1712</v>
      </c>
      <c r="F2081" t="s">
        <v>57</v>
      </c>
      <c r="G2081">
        <v>424.12</v>
      </c>
      <c r="H2081">
        <v>39.741599999999998</v>
      </c>
      <c r="I2081">
        <v>-84.647987473100002</v>
      </c>
      <c r="J2081">
        <v>39135</v>
      </c>
    </row>
    <row r="2082" spans="1:10" x14ac:dyDescent="0.25">
      <c r="A2082" t="str">
        <f t="shared" si="32"/>
        <v>OHRichland</v>
      </c>
      <c r="B2082" t="s">
        <v>1685</v>
      </c>
      <c r="C2082" t="s">
        <v>2375</v>
      </c>
      <c r="D2082" t="s">
        <v>493</v>
      </c>
      <c r="E2082" t="s">
        <v>939</v>
      </c>
      <c r="F2082" t="s">
        <v>57</v>
      </c>
      <c r="G2082">
        <v>495.26900000000001</v>
      </c>
      <c r="H2082">
        <v>40.774700000000003</v>
      </c>
      <c r="I2082">
        <v>-82.536488757100003</v>
      </c>
      <c r="J2082">
        <v>39139</v>
      </c>
    </row>
    <row r="2083" spans="1:10" x14ac:dyDescent="0.25">
      <c r="A2083" t="str">
        <f t="shared" si="32"/>
        <v>OHRoss</v>
      </c>
      <c r="B2083" t="s">
        <v>1685</v>
      </c>
      <c r="C2083" t="s">
        <v>2375</v>
      </c>
      <c r="D2083" t="s">
        <v>523</v>
      </c>
      <c r="E2083" t="s">
        <v>1713</v>
      </c>
      <c r="F2083" t="s">
        <v>57</v>
      </c>
      <c r="G2083">
        <v>689.18799999999896</v>
      </c>
      <c r="H2083">
        <v>39.337600000000002</v>
      </c>
      <c r="I2083">
        <v>-83.0570206652</v>
      </c>
      <c r="J2083">
        <v>39141</v>
      </c>
    </row>
    <row r="2084" spans="1:10" x14ac:dyDescent="0.25">
      <c r="A2084" t="str">
        <f t="shared" si="32"/>
        <v>OHSandusky</v>
      </c>
      <c r="B2084" t="s">
        <v>1685</v>
      </c>
      <c r="C2084" t="s">
        <v>2375</v>
      </c>
      <c r="D2084" t="s">
        <v>506</v>
      </c>
      <c r="E2084" t="s">
        <v>1714</v>
      </c>
      <c r="F2084" t="s">
        <v>57</v>
      </c>
      <c r="G2084">
        <v>408.45299999999901</v>
      </c>
      <c r="H2084">
        <v>41.357399999999998</v>
      </c>
      <c r="I2084">
        <v>-83.143931209800002</v>
      </c>
      <c r="J2084">
        <v>39143</v>
      </c>
    </row>
    <row r="2085" spans="1:10" x14ac:dyDescent="0.25">
      <c r="A2085" t="str">
        <f t="shared" si="32"/>
        <v>OHScioto</v>
      </c>
      <c r="B2085" t="s">
        <v>1685</v>
      </c>
      <c r="C2085" t="s">
        <v>2375</v>
      </c>
      <c r="D2085" t="s">
        <v>495</v>
      </c>
      <c r="E2085" t="s">
        <v>1715</v>
      </c>
      <c r="F2085" t="s">
        <v>57</v>
      </c>
      <c r="G2085">
        <v>610.21299999999906</v>
      </c>
      <c r="H2085">
        <v>38.804000000000002</v>
      </c>
      <c r="I2085">
        <v>-82.992829364900004</v>
      </c>
      <c r="J2085">
        <v>39145</v>
      </c>
    </row>
    <row r="2086" spans="1:10" x14ac:dyDescent="0.25">
      <c r="A2086" t="str">
        <f t="shared" si="32"/>
        <v>OHSeneca</v>
      </c>
      <c r="B2086" t="s">
        <v>1685</v>
      </c>
      <c r="C2086" t="s">
        <v>2375</v>
      </c>
      <c r="D2086" t="s">
        <v>497</v>
      </c>
      <c r="E2086" t="s">
        <v>1587</v>
      </c>
      <c r="F2086" t="s">
        <v>57</v>
      </c>
      <c r="G2086">
        <v>551.01700000000005</v>
      </c>
      <c r="H2086">
        <v>41.123899999999999</v>
      </c>
      <c r="I2086">
        <v>-83.127681443399993</v>
      </c>
      <c r="J2086">
        <v>39147</v>
      </c>
    </row>
    <row r="2087" spans="1:10" x14ac:dyDescent="0.25">
      <c r="A2087" t="str">
        <f t="shared" si="32"/>
        <v>OHShelby</v>
      </c>
      <c r="B2087" t="s">
        <v>1685</v>
      </c>
      <c r="C2087" t="s">
        <v>2375</v>
      </c>
      <c r="D2087" t="s">
        <v>507</v>
      </c>
      <c r="E2087" t="s">
        <v>407</v>
      </c>
      <c r="F2087" t="s">
        <v>57</v>
      </c>
      <c r="G2087">
        <v>407.67500000000001</v>
      </c>
      <c r="H2087">
        <v>40.331600000000002</v>
      </c>
      <c r="I2087">
        <v>-84.204747655600002</v>
      </c>
      <c r="J2087">
        <v>39149</v>
      </c>
    </row>
    <row r="2088" spans="1:10" x14ac:dyDescent="0.25">
      <c r="A2088" t="str">
        <f t="shared" si="32"/>
        <v>OHStark</v>
      </c>
      <c r="B2088" t="s">
        <v>1685</v>
      </c>
      <c r="C2088" t="s">
        <v>2375</v>
      </c>
      <c r="D2088" t="s">
        <v>694</v>
      </c>
      <c r="E2088" t="s">
        <v>940</v>
      </c>
      <c r="F2088" t="s">
        <v>57</v>
      </c>
      <c r="G2088">
        <v>575.27099999999905</v>
      </c>
      <c r="H2088">
        <v>40.813899999999997</v>
      </c>
      <c r="I2088">
        <v>-81.365657561999996</v>
      </c>
      <c r="J2088">
        <v>39151</v>
      </c>
    </row>
    <row r="2089" spans="1:10" x14ac:dyDescent="0.25">
      <c r="A2089" t="str">
        <f t="shared" si="32"/>
        <v>OHSummit</v>
      </c>
      <c r="B2089" t="s">
        <v>1685</v>
      </c>
      <c r="C2089" t="s">
        <v>2375</v>
      </c>
      <c r="D2089" t="s">
        <v>776</v>
      </c>
      <c r="E2089" t="s">
        <v>610</v>
      </c>
      <c r="F2089" t="s">
        <v>57</v>
      </c>
      <c r="G2089">
        <v>412.74799999999902</v>
      </c>
      <c r="H2089">
        <v>41.125999999999998</v>
      </c>
      <c r="I2089">
        <v>-81.532157391699997</v>
      </c>
      <c r="J2089">
        <v>39153</v>
      </c>
    </row>
    <row r="2090" spans="1:10" x14ac:dyDescent="0.25">
      <c r="A2090" t="str">
        <f t="shared" si="32"/>
        <v>OHTrumbull</v>
      </c>
      <c r="B2090" t="s">
        <v>1685</v>
      </c>
      <c r="C2090" t="s">
        <v>2375</v>
      </c>
      <c r="D2090" t="s">
        <v>777</v>
      </c>
      <c r="E2090" t="s">
        <v>1716</v>
      </c>
      <c r="F2090" t="s">
        <v>57</v>
      </c>
      <c r="G2090">
        <v>618.29700000000003</v>
      </c>
      <c r="H2090">
        <v>41.3172</v>
      </c>
      <c r="I2090">
        <v>-80.761141616900005</v>
      </c>
      <c r="J2090">
        <v>39155</v>
      </c>
    </row>
    <row r="2091" spans="1:10" x14ac:dyDescent="0.25">
      <c r="A2091" t="str">
        <f t="shared" si="32"/>
        <v>OHTuscarawas</v>
      </c>
      <c r="B2091" t="s">
        <v>1685</v>
      </c>
      <c r="C2091" t="s">
        <v>2375</v>
      </c>
      <c r="D2091" t="s">
        <v>779</v>
      </c>
      <c r="E2091" t="s">
        <v>1717</v>
      </c>
      <c r="F2091" t="s">
        <v>57</v>
      </c>
      <c r="G2091">
        <v>567.63599999999894</v>
      </c>
      <c r="H2091">
        <v>40.440899999999999</v>
      </c>
      <c r="I2091">
        <v>-81.473761853799999</v>
      </c>
      <c r="J2091">
        <v>39157</v>
      </c>
    </row>
    <row r="2092" spans="1:10" x14ac:dyDescent="0.25">
      <c r="A2092" t="str">
        <f t="shared" si="32"/>
        <v>OHVan Wert</v>
      </c>
      <c r="B2092" t="s">
        <v>1685</v>
      </c>
      <c r="C2092" t="s">
        <v>2375</v>
      </c>
      <c r="D2092" t="s">
        <v>781</v>
      </c>
      <c r="E2092" t="s">
        <v>1718</v>
      </c>
      <c r="F2092" t="s">
        <v>57</v>
      </c>
      <c r="G2092">
        <v>409.15800000000002</v>
      </c>
      <c r="H2092">
        <v>40.855400000000003</v>
      </c>
      <c r="I2092">
        <v>-84.586115661400001</v>
      </c>
      <c r="J2092">
        <v>39161</v>
      </c>
    </row>
    <row r="2093" spans="1:10" x14ac:dyDescent="0.25">
      <c r="A2093" t="str">
        <f t="shared" si="32"/>
        <v>OHVinton</v>
      </c>
      <c r="B2093" t="s">
        <v>1685</v>
      </c>
      <c r="C2093" t="s">
        <v>2375</v>
      </c>
      <c r="D2093" t="s">
        <v>695</v>
      </c>
      <c r="E2093" t="s">
        <v>1719</v>
      </c>
      <c r="F2093" t="s">
        <v>57</v>
      </c>
      <c r="G2093">
        <v>412.36</v>
      </c>
      <c r="H2093">
        <v>39.250999999999998</v>
      </c>
      <c r="I2093">
        <v>-82.485352287699996</v>
      </c>
      <c r="J2093">
        <v>39163</v>
      </c>
    </row>
    <row r="2094" spans="1:10" x14ac:dyDescent="0.25">
      <c r="A2094" t="str">
        <f t="shared" si="32"/>
        <v>OHWarren</v>
      </c>
      <c r="B2094" t="s">
        <v>1685</v>
      </c>
      <c r="C2094" t="s">
        <v>2375</v>
      </c>
      <c r="D2094" t="s">
        <v>783</v>
      </c>
      <c r="E2094" t="s">
        <v>734</v>
      </c>
      <c r="F2094" t="s">
        <v>57</v>
      </c>
      <c r="G2094">
        <v>401.31400000000002</v>
      </c>
      <c r="H2094">
        <v>39.427599999999998</v>
      </c>
      <c r="I2094">
        <v>-84.166767173500006</v>
      </c>
      <c r="J2094">
        <v>39165</v>
      </c>
    </row>
    <row r="2095" spans="1:10" x14ac:dyDescent="0.25">
      <c r="A2095" t="str">
        <f t="shared" si="32"/>
        <v>OHWashington</v>
      </c>
      <c r="B2095" t="s">
        <v>1685</v>
      </c>
      <c r="C2095" t="s">
        <v>2375</v>
      </c>
      <c r="D2095" t="s">
        <v>785</v>
      </c>
      <c r="E2095" t="s">
        <v>226</v>
      </c>
      <c r="F2095" t="s">
        <v>57</v>
      </c>
      <c r="G2095">
        <v>631.97199999999896</v>
      </c>
      <c r="H2095">
        <v>39.455300000000001</v>
      </c>
      <c r="I2095">
        <v>-81.495280096599998</v>
      </c>
      <c r="J2095">
        <v>39167</v>
      </c>
    </row>
    <row r="2096" spans="1:10" x14ac:dyDescent="0.25">
      <c r="A2096" t="str">
        <f t="shared" si="32"/>
        <v>OHWayne</v>
      </c>
      <c r="B2096" t="s">
        <v>1685</v>
      </c>
      <c r="C2096" t="s">
        <v>2375</v>
      </c>
      <c r="D2096" t="s">
        <v>786</v>
      </c>
      <c r="E2096" t="s">
        <v>737</v>
      </c>
      <c r="F2096" t="s">
        <v>57</v>
      </c>
      <c r="G2096">
        <v>554.92899999999895</v>
      </c>
      <c r="H2096">
        <v>40.828899999999997</v>
      </c>
      <c r="I2096">
        <v>-81.888029639999999</v>
      </c>
      <c r="J2096">
        <v>39169</v>
      </c>
    </row>
    <row r="2097" spans="1:10" x14ac:dyDescent="0.25">
      <c r="A2097" t="str">
        <f t="shared" si="32"/>
        <v>OHWilliams</v>
      </c>
      <c r="B2097" t="s">
        <v>1685</v>
      </c>
      <c r="C2097" t="s">
        <v>2375</v>
      </c>
      <c r="D2097" t="s">
        <v>696</v>
      </c>
      <c r="E2097" t="s">
        <v>1670</v>
      </c>
      <c r="F2097" t="s">
        <v>57</v>
      </c>
      <c r="G2097">
        <v>420.96499999999901</v>
      </c>
      <c r="H2097">
        <v>41.560299999999998</v>
      </c>
      <c r="I2097">
        <v>-84.5881529535</v>
      </c>
      <c r="J2097">
        <v>39171</v>
      </c>
    </row>
    <row r="2098" spans="1:10" x14ac:dyDescent="0.25">
      <c r="A2098" t="str">
        <f t="shared" si="32"/>
        <v>OHWood</v>
      </c>
      <c r="B2098" t="s">
        <v>1685</v>
      </c>
      <c r="C2098" t="s">
        <v>2375</v>
      </c>
      <c r="D2098" t="s">
        <v>788</v>
      </c>
      <c r="E2098" t="s">
        <v>1720</v>
      </c>
      <c r="F2098" t="s">
        <v>57</v>
      </c>
      <c r="G2098">
        <v>617.20500000000004</v>
      </c>
      <c r="H2098">
        <v>41.361699999999999</v>
      </c>
      <c r="I2098">
        <v>-83.623001515799999</v>
      </c>
      <c r="J2098">
        <v>39173</v>
      </c>
    </row>
    <row r="2099" spans="1:10" x14ac:dyDescent="0.25">
      <c r="A2099" t="str">
        <f t="shared" si="32"/>
        <v>OKGrady</v>
      </c>
      <c r="B2099" t="s">
        <v>1721</v>
      </c>
      <c r="C2099" t="s">
        <v>2376</v>
      </c>
      <c r="D2099" t="s">
        <v>374</v>
      </c>
      <c r="E2099" t="s">
        <v>690</v>
      </c>
      <c r="F2099" t="s">
        <v>57</v>
      </c>
      <c r="G2099">
        <v>1100.4970000000001</v>
      </c>
      <c r="H2099">
        <v>35.0169</v>
      </c>
      <c r="I2099">
        <v>-97.884121355900007</v>
      </c>
      <c r="J2099">
        <v>40051</v>
      </c>
    </row>
    <row r="2100" spans="1:10" x14ac:dyDescent="0.25">
      <c r="A2100" t="str">
        <f t="shared" si="32"/>
        <v>OKGrant</v>
      </c>
      <c r="B2100" t="s">
        <v>1721</v>
      </c>
      <c r="C2100" t="s">
        <v>2376</v>
      </c>
      <c r="D2100" t="s">
        <v>335</v>
      </c>
      <c r="E2100" t="s">
        <v>465</v>
      </c>
      <c r="F2100" t="s">
        <v>57</v>
      </c>
      <c r="G2100">
        <v>1000.871</v>
      </c>
      <c r="H2100">
        <v>36.796100000000003</v>
      </c>
      <c r="I2100">
        <v>-97.786136908299994</v>
      </c>
      <c r="J2100">
        <v>40053</v>
      </c>
    </row>
    <row r="2101" spans="1:10" x14ac:dyDescent="0.25">
      <c r="A2101" t="str">
        <f t="shared" si="32"/>
        <v>OKGreer</v>
      </c>
      <c r="B2101" t="s">
        <v>1721</v>
      </c>
      <c r="C2101" t="s">
        <v>2376</v>
      </c>
      <c r="D2101" t="s">
        <v>376</v>
      </c>
      <c r="E2101" t="s">
        <v>1722</v>
      </c>
      <c r="F2101" t="s">
        <v>57</v>
      </c>
      <c r="G2101">
        <v>639.32399999999905</v>
      </c>
      <c r="H2101">
        <v>34.935699999999997</v>
      </c>
      <c r="I2101">
        <v>-99.560811725199997</v>
      </c>
      <c r="J2101">
        <v>40055</v>
      </c>
    </row>
    <row r="2102" spans="1:10" x14ac:dyDescent="0.25">
      <c r="A2102" t="str">
        <f t="shared" si="32"/>
        <v>OKHarper</v>
      </c>
      <c r="B2102" t="s">
        <v>1721</v>
      </c>
      <c r="C2102" t="s">
        <v>2376</v>
      </c>
      <c r="D2102" t="s">
        <v>378</v>
      </c>
      <c r="E2102" t="s">
        <v>1049</v>
      </c>
      <c r="F2102" t="s">
        <v>57</v>
      </c>
      <c r="G2102">
        <v>1039.0170000000001</v>
      </c>
      <c r="H2102">
        <v>36.788699999999999</v>
      </c>
      <c r="I2102">
        <v>-99.667356289899999</v>
      </c>
      <c r="J2102">
        <v>40059</v>
      </c>
    </row>
    <row r="2103" spans="1:10" x14ac:dyDescent="0.25">
      <c r="A2103" t="str">
        <f t="shared" si="32"/>
        <v>OKHaskell</v>
      </c>
      <c r="B2103" t="s">
        <v>1721</v>
      </c>
      <c r="C2103" t="s">
        <v>2376</v>
      </c>
      <c r="D2103" t="s">
        <v>339</v>
      </c>
      <c r="E2103" t="s">
        <v>1056</v>
      </c>
      <c r="F2103" t="s">
        <v>57</v>
      </c>
      <c r="G2103">
        <v>576.52099999999905</v>
      </c>
      <c r="H2103">
        <v>35.224800000000002</v>
      </c>
      <c r="I2103">
        <v>-95.116569349100004</v>
      </c>
      <c r="J2103">
        <v>40061</v>
      </c>
    </row>
    <row r="2104" spans="1:10" x14ac:dyDescent="0.25">
      <c r="A2104" t="str">
        <f t="shared" si="32"/>
        <v>OKAdair</v>
      </c>
      <c r="B2104" t="s">
        <v>1721</v>
      </c>
      <c r="C2104" t="s">
        <v>2376</v>
      </c>
      <c r="D2104" t="s">
        <v>349</v>
      </c>
      <c r="E2104" t="s">
        <v>1006</v>
      </c>
      <c r="F2104" t="s">
        <v>57</v>
      </c>
      <c r="G2104">
        <v>573.47699999999895</v>
      </c>
      <c r="H2104">
        <v>35.883899999999997</v>
      </c>
      <c r="I2104">
        <v>-94.6586715806</v>
      </c>
      <c r="J2104">
        <v>40001</v>
      </c>
    </row>
    <row r="2105" spans="1:10" x14ac:dyDescent="0.25">
      <c r="A2105" t="str">
        <f t="shared" si="32"/>
        <v>OKAlfalfa</v>
      </c>
      <c r="B2105" t="s">
        <v>1721</v>
      </c>
      <c r="C2105" t="s">
        <v>2376</v>
      </c>
      <c r="D2105" t="s">
        <v>351</v>
      </c>
      <c r="E2105" t="s">
        <v>1723</v>
      </c>
      <c r="F2105" t="s">
        <v>57</v>
      </c>
      <c r="G2105">
        <v>866.45500000000004</v>
      </c>
      <c r="H2105">
        <v>36.731000000000002</v>
      </c>
      <c r="I2105">
        <v>-98.324021539399993</v>
      </c>
      <c r="J2105">
        <v>40003</v>
      </c>
    </row>
    <row r="2106" spans="1:10" x14ac:dyDescent="0.25">
      <c r="A2106" t="str">
        <f t="shared" si="32"/>
        <v>OKBeckham</v>
      </c>
      <c r="B2106" t="s">
        <v>1721</v>
      </c>
      <c r="C2106" t="s">
        <v>2376</v>
      </c>
      <c r="D2106" t="s">
        <v>356</v>
      </c>
      <c r="E2106" t="s">
        <v>1724</v>
      </c>
      <c r="F2106" t="s">
        <v>57</v>
      </c>
      <c r="G2106">
        <v>901.80499999999904</v>
      </c>
      <c r="H2106">
        <v>35.268700000000003</v>
      </c>
      <c r="I2106">
        <v>-99.681905243800003</v>
      </c>
      <c r="J2106">
        <v>40009</v>
      </c>
    </row>
    <row r="2107" spans="1:10" x14ac:dyDescent="0.25">
      <c r="A2107" t="str">
        <f t="shared" si="32"/>
        <v>OKBryan</v>
      </c>
      <c r="B2107" t="s">
        <v>1721</v>
      </c>
      <c r="C2107" t="s">
        <v>2376</v>
      </c>
      <c r="D2107" t="s">
        <v>415</v>
      </c>
      <c r="E2107" t="s">
        <v>682</v>
      </c>
      <c r="F2107" t="s">
        <v>57</v>
      </c>
      <c r="G2107">
        <v>904.471</v>
      </c>
      <c r="H2107">
        <v>33.962299999999999</v>
      </c>
      <c r="I2107">
        <v>-96.260071773199996</v>
      </c>
      <c r="J2107">
        <v>40013</v>
      </c>
    </row>
    <row r="2108" spans="1:10" x14ac:dyDescent="0.25">
      <c r="A2108" t="str">
        <f t="shared" si="32"/>
        <v>OKChoctaw</v>
      </c>
      <c r="B2108" t="s">
        <v>1721</v>
      </c>
      <c r="C2108" t="s">
        <v>2376</v>
      </c>
      <c r="D2108" t="s">
        <v>360</v>
      </c>
      <c r="E2108" t="s">
        <v>361</v>
      </c>
      <c r="F2108" t="s">
        <v>57</v>
      </c>
      <c r="G2108">
        <v>770.35699999999895</v>
      </c>
      <c r="H2108">
        <v>34.026499999999999</v>
      </c>
      <c r="I2108">
        <v>-95.552457325399999</v>
      </c>
      <c r="J2108">
        <v>40023</v>
      </c>
    </row>
    <row r="2109" spans="1:10" x14ac:dyDescent="0.25">
      <c r="A2109" t="str">
        <f t="shared" si="32"/>
        <v>OKCleveland</v>
      </c>
      <c r="B2109" t="s">
        <v>1721</v>
      </c>
      <c r="C2109" t="s">
        <v>2376</v>
      </c>
      <c r="D2109" t="s">
        <v>364</v>
      </c>
      <c r="E2109" t="s">
        <v>501</v>
      </c>
      <c r="F2109" t="s">
        <v>57</v>
      </c>
      <c r="G2109">
        <v>538.76599999999905</v>
      </c>
      <c r="H2109">
        <v>35.203000000000003</v>
      </c>
      <c r="I2109">
        <v>-97.326421478300006</v>
      </c>
      <c r="J2109">
        <v>40027</v>
      </c>
    </row>
    <row r="2110" spans="1:10" x14ac:dyDescent="0.25">
      <c r="A2110" t="str">
        <f t="shared" si="32"/>
        <v>OKCuster</v>
      </c>
      <c r="B2110" t="s">
        <v>1721</v>
      </c>
      <c r="C2110" t="s">
        <v>2376</v>
      </c>
      <c r="D2110" t="s">
        <v>327</v>
      </c>
      <c r="E2110" t="s">
        <v>591</v>
      </c>
      <c r="F2110" t="s">
        <v>57</v>
      </c>
      <c r="G2110">
        <v>988.81700000000001</v>
      </c>
      <c r="H2110">
        <v>35.6389</v>
      </c>
      <c r="I2110">
        <v>-99.001477036300003</v>
      </c>
      <c r="J2110">
        <v>40039</v>
      </c>
    </row>
    <row r="2111" spans="1:10" x14ac:dyDescent="0.25">
      <c r="A2111" t="str">
        <f t="shared" si="32"/>
        <v>OKHarmon</v>
      </c>
      <c r="B2111" t="s">
        <v>1721</v>
      </c>
      <c r="C2111" t="s">
        <v>2376</v>
      </c>
      <c r="D2111" t="s">
        <v>337</v>
      </c>
      <c r="E2111" t="s">
        <v>1725</v>
      </c>
      <c r="F2111" t="s">
        <v>57</v>
      </c>
      <c r="G2111">
        <v>537.19399999999905</v>
      </c>
      <c r="H2111">
        <v>34.744100000000003</v>
      </c>
      <c r="I2111">
        <v>-99.8462776983</v>
      </c>
      <c r="J2111">
        <v>40057</v>
      </c>
    </row>
    <row r="2112" spans="1:10" x14ac:dyDescent="0.25">
      <c r="A2112" t="str">
        <f t="shared" si="32"/>
        <v>OKJackson</v>
      </c>
      <c r="B2112" t="s">
        <v>1721</v>
      </c>
      <c r="C2112" t="s">
        <v>2376</v>
      </c>
      <c r="D2112" t="s">
        <v>382</v>
      </c>
      <c r="E2112" t="s">
        <v>232</v>
      </c>
      <c r="F2112" t="s">
        <v>57</v>
      </c>
      <c r="G2112">
        <v>802.65099999999904</v>
      </c>
      <c r="H2112">
        <v>34.588099999999997</v>
      </c>
      <c r="I2112">
        <v>-99.415074680000004</v>
      </c>
      <c r="J2112">
        <v>40065</v>
      </c>
    </row>
    <row r="2113" spans="1:10" x14ac:dyDescent="0.25">
      <c r="A2113" t="str">
        <f t="shared" si="32"/>
        <v>OKKiowa</v>
      </c>
      <c r="B2113" t="s">
        <v>1721</v>
      </c>
      <c r="C2113" t="s">
        <v>2376</v>
      </c>
      <c r="D2113" t="s">
        <v>343</v>
      </c>
      <c r="E2113" t="s">
        <v>571</v>
      </c>
      <c r="F2113" t="s">
        <v>57</v>
      </c>
      <c r="G2113">
        <v>1015.226</v>
      </c>
      <c r="H2113">
        <v>34.9163</v>
      </c>
      <c r="I2113">
        <v>-98.980853228699999</v>
      </c>
      <c r="J2113">
        <v>40075</v>
      </c>
    </row>
    <row r="2114" spans="1:10" x14ac:dyDescent="0.25">
      <c r="A2114" t="str">
        <f t="shared" si="32"/>
        <v>OKMcClain</v>
      </c>
      <c r="B2114" t="s">
        <v>1721</v>
      </c>
      <c r="C2114" t="s">
        <v>2376</v>
      </c>
      <c r="D2114" t="s">
        <v>388</v>
      </c>
      <c r="E2114" t="s">
        <v>1726</v>
      </c>
      <c r="F2114" t="s">
        <v>57</v>
      </c>
      <c r="G2114">
        <v>570.70100000000002</v>
      </c>
      <c r="H2114">
        <v>35.009300000000003</v>
      </c>
      <c r="I2114">
        <v>-97.4442970976</v>
      </c>
      <c r="J2114">
        <v>40087</v>
      </c>
    </row>
    <row r="2115" spans="1:10" x14ac:dyDescent="0.25">
      <c r="A2115" t="str">
        <f t="shared" ref="A2115:A2178" si="33">C2115&amp;E2115</f>
        <v>OKMcCurtain</v>
      </c>
      <c r="B2115" t="s">
        <v>1721</v>
      </c>
      <c r="C2115" t="s">
        <v>2376</v>
      </c>
      <c r="D2115" t="s">
        <v>390</v>
      </c>
      <c r="E2115" t="s">
        <v>1727</v>
      </c>
      <c r="F2115" t="s">
        <v>57</v>
      </c>
      <c r="G2115">
        <v>1850.0050000000001</v>
      </c>
      <c r="H2115">
        <v>34.116300000000003</v>
      </c>
      <c r="I2115">
        <v>-94.771308523299993</v>
      </c>
      <c r="J2115">
        <v>40089</v>
      </c>
    </row>
    <row r="2116" spans="1:10" x14ac:dyDescent="0.25">
      <c r="A2116" t="str">
        <f t="shared" si="33"/>
        <v>OKMarshall</v>
      </c>
      <c r="B2116" t="s">
        <v>1721</v>
      </c>
      <c r="C2116" t="s">
        <v>2376</v>
      </c>
      <c r="D2116" t="s">
        <v>394</v>
      </c>
      <c r="E2116" t="s">
        <v>395</v>
      </c>
      <c r="F2116" t="s">
        <v>57</v>
      </c>
      <c r="G2116">
        <v>371.07999999999902</v>
      </c>
      <c r="H2116">
        <v>34.024500000000003</v>
      </c>
      <c r="I2116">
        <v>-96.769105841499993</v>
      </c>
      <c r="J2116">
        <v>40095</v>
      </c>
    </row>
    <row r="2117" spans="1:10" x14ac:dyDescent="0.25">
      <c r="A2117" t="str">
        <f t="shared" si="33"/>
        <v>OKMayes</v>
      </c>
      <c r="B2117" t="s">
        <v>1721</v>
      </c>
      <c r="C2117" t="s">
        <v>2376</v>
      </c>
      <c r="D2117" t="s">
        <v>396</v>
      </c>
      <c r="E2117" t="s">
        <v>1728</v>
      </c>
      <c r="F2117" t="s">
        <v>57</v>
      </c>
      <c r="G2117">
        <v>655.38599999999894</v>
      </c>
      <c r="H2117">
        <v>36.301900000000003</v>
      </c>
      <c r="I2117">
        <v>-95.230859895400002</v>
      </c>
      <c r="J2117">
        <v>40097</v>
      </c>
    </row>
    <row r="2118" spans="1:10" x14ac:dyDescent="0.25">
      <c r="A2118" t="str">
        <f t="shared" si="33"/>
        <v>OKMuskogee</v>
      </c>
      <c r="B2118" t="s">
        <v>1721</v>
      </c>
      <c r="C2118" t="s">
        <v>2376</v>
      </c>
      <c r="D2118" t="s">
        <v>431</v>
      </c>
      <c r="E2118" t="s">
        <v>1729</v>
      </c>
      <c r="F2118" t="s">
        <v>57</v>
      </c>
      <c r="G2118">
        <v>810.45</v>
      </c>
      <c r="H2118">
        <v>35.616100000000003</v>
      </c>
      <c r="I2118">
        <v>-95.379561937800005</v>
      </c>
      <c r="J2118">
        <v>40101</v>
      </c>
    </row>
    <row r="2119" spans="1:10" x14ac:dyDescent="0.25">
      <c r="A2119" t="str">
        <f t="shared" si="33"/>
        <v>OKOsage</v>
      </c>
      <c r="B2119" t="s">
        <v>1721</v>
      </c>
      <c r="C2119" t="s">
        <v>2376</v>
      </c>
      <c r="D2119" t="s">
        <v>402</v>
      </c>
      <c r="E2119" t="s">
        <v>1089</v>
      </c>
      <c r="F2119" t="s">
        <v>57</v>
      </c>
      <c r="G2119">
        <v>2246.3580000000002</v>
      </c>
      <c r="H2119">
        <v>36.629199999999997</v>
      </c>
      <c r="I2119">
        <v>-96.398486997800006</v>
      </c>
      <c r="J2119">
        <v>40113</v>
      </c>
    </row>
    <row r="2120" spans="1:10" x14ac:dyDescent="0.25">
      <c r="A2120" t="str">
        <f t="shared" si="33"/>
        <v>OKPawnee</v>
      </c>
      <c r="B2120" t="s">
        <v>1721</v>
      </c>
      <c r="C2120" t="s">
        <v>2376</v>
      </c>
      <c r="D2120" t="s">
        <v>406</v>
      </c>
      <c r="E2120" t="s">
        <v>1091</v>
      </c>
      <c r="F2120" t="s">
        <v>57</v>
      </c>
      <c r="G2120">
        <v>567.95500000000004</v>
      </c>
      <c r="H2120">
        <v>36.316899999999997</v>
      </c>
      <c r="I2120">
        <v>-96.699306761700001</v>
      </c>
      <c r="J2120">
        <v>40117</v>
      </c>
    </row>
    <row r="2121" spans="1:10" x14ac:dyDescent="0.25">
      <c r="A2121" t="str">
        <f t="shared" si="33"/>
        <v>OKPottawatomie</v>
      </c>
      <c r="B2121" t="s">
        <v>1721</v>
      </c>
      <c r="C2121" t="s">
        <v>2376</v>
      </c>
      <c r="D2121" t="s">
        <v>425</v>
      </c>
      <c r="E2121" t="s">
        <v>1061</v>
      </c>
      <c r="F2121" t="s">
        <v>57</v>
      </c>
      <c r="G2121">
        <v>787.67200000000003</v>
      </c>
      <c r="H2121">
        <v>35.206699999999998</v>
      </c>
      <c r="I2121">
        <v>-96.948347742699994</v>
      </c>
      <c r="J2121">
        <v>40125</v>
      </c>
    </row>
    <row r="2122" spans="1:10" x14ac:dyDescent="0.25">
      <c r="A2122" t="str">
        <f t="shared" si="33"/>
        <v>OKSeminole</v>
      </c>
      <c r="B2122" t="s">
        <v>1721</v>
      </c>
      <c r="C2122" t="s">
        <v>2376</v>
      </c>
      <c r="D2122" t="s">
        <v>429</v>
      </c>
      <c r="E2122" t="s">
        <v>668</v>
      </c>
      <c r="F2122" t="s">
        <v>57</v>
      </c>
      <c r="G2122">
        <v>632.83699999999897</v>
      </c>
      <c r="H2122">
        <v>35.167499999999997</v>
      </c>
      <c r="I2122">
        <v>-96.615521437400005</v>
      </c>
      <c r="J2122">
        <v>40133</v>
      </c>
    </row>
    <row r="2123" spans="1:10" x14ac:dyDescent="0.25">
      <c r="A2123" t="str">
        <f t="shared" si="33"/>
        <v>OKSequoyah</v>
      </c>
      <c r="B2123" t="s">
        <v>1721</v>
      </c>
      <c r="C2123" t="s">
        <v>2376</v>
      </c>
      <c r="D2123" t="s">
        <v>519</v>
      </c>
      <c r="E2123" t="s">
        <v>1730</v>
      </c>
      <c r="F2123" t="s">
        <v>57</v>
      </c>
      <c r="G2123">
        <v>673.27099999999905</v>
      </c>
      <c r="H2123">
        <v>35.495399999999997</v>
      </c>
      <c r="I2123">
        <v>-94.755226466699995</v>
      </c>
      <c r="J2123">
        <v>40135</v>
      </c>
    </row>
    <row r="2124" spans="1:10" x14ac:dyDescent="0.25">
      <c r="A2124" t="str">
        <f t="shared" si="33"/>
        <v>OKStephens</v>
      </c>
      <c r="B2124" t="s">
        <v>1721</v>
      </c>
      <c r="C2124" t="s">
        <v>2376</v>
      </c>
      <c r="D2124" t="s">
        <v>521</v>
      </c>
      <c r="E2124" t="s">
        <v>819</v>
      </c>
      <c r="F2124" t="s">
        <v>57</v>
      </c>
      <c r="G2124">
        <v>870.24400000000003</v>
      </c>
      <c r="H2124">
        <v>34.485599999999998</v>
      </c>
      <c r="I2124">
        <v>-97.851477054599997</v>
      </c>
      <c r="J2124">
        <v>40137</v>
      </c>
    </row>
    <row r="2125" spans="1:10" x14ac:dyDescent="0.25">
      <c r="A2125" t="str">
        <f t="shared" si="33"/>
        <v>OKTillman</v>
      </c>
      <c r="B2125" t="s">
        <v>1721</v>
      </c>
      <c r="C2125" t="s">
        <v>2376</v>
      </c>
      <c r="D2125" t="s">
        <v>523</v>
      </c>
      <c r="E2125" t="s">
        <v>1731</v>
      </c>
      <c r="F2125" t="s">
        <v>57</v>
      </c>
      <c r="G2125">
        <v>871.13400000000001</v>
      </c>
      <c r="H2125">
        <v>34.372900000000001</v>
      </c>
      <c r="I2125">
        <v>-98.924368499600007</v>
      </c>
      <c r="J2125">
        <v>40141</v>
      </c>
    </row>
    <row r="2126" spans="1:10" x14ac:dyDescent="0.25">
      <c r="A2126" t="str">
        <f t="shared" si="33"/>
        <v>OKAtoka</v>
      </c>
      <c r="B2126" t="s">
        <v>1721</v>
      </c>
      <c r="C2126" t="s">
        <v>2376</v>
      </c>
      <c r="D2126" t="s">
        <v>352</v>
      </c>
      <c r="E2126" t="s">
        <v>1732</v>
      </c>
      <c r="F2126" t="s">
        <v>57</v>
      </c>
      <c r="G2126">
        <v>975.51700000000005</v>
      </c>
      <c r="H2126">
        <v>34.373699999999999</v>
      </c>
      <c r="I2126">
        <v>-96.037829660699998</v>
      </c>
      <c r="J2126">
        <v>40005</v>
      </c>
    </row>
    <row r="2127" spans="1:10" x14ac:dyDescent="0.25">
      <c r="A2127" t="str">
        <f t="shared" si="33"/>
        <v>OKBeaver</v>
      </c>
      <c r="B2127" t="s">
        <v>1721</v>
      </c>
      <c r="C2127" t="s">
        <v>2376</v>
      </c>
      <c r="D2127" t="s">
        <v>354</v>
      </c>
      <c r="E2127" t="s">
        <v>1733</v>
      </c>
      <c r="F2127" t="s">
        <v>57</v>
      </c>
      <c r="G2127">
        <v>1814.672</v>
      </c>
      <c r="H2127">
        <v>36.749600000000001</v>
      </c>
      <c r="I2127">
        <v>-100.47678592600001</v>
      </c>
      <c r="J2127">
        <v>40007</v>
      </c>
    </row>
    <row r="2128" spans="1:10" x14ac:dyDescent="0.25">
      <c r="A2128" t="str">
        <f t="shared" si="33"/>
        <v>OKBlaine</v>
      </c>
      <c r="B2128" t="s">
        <v>1721</v>
      </c>
      <c r="C2128" t="s">
        <v>2376</v>
      </c>
      <c r="D2128" t="s">
        <v>358</v>
      </c>
      <c r="E2128" t="s">
        <v>869</v>
      </c>
      <c r="F2128" t="s">
        <v>57</v>
      </c>
      <c r="G2128">
        <v>928.42399999999895</v>
      </c>
      <c r="H2128">
        <v>35.8752</v>
      </c>
      <c r="I2128">
        <v>-98.433427939699996</v>
      </c>
      <c r="J2128">
        <v>40011</v>
      </c>
    </row>
    <row r="2129" spans="1:10" x14ac:dyDescent="0.25">
      <c r="A2129" t="str">
        <f t="shared" si="33"/>
        <v>OKCaddo</v>
      </c>
      <c r="B2129" t="s">
        <v>1721</v>
      </c>
      <c r="C2129" t="s">
        <v>2376</v>
      </c>
      <c r="D2129" t="s">
        <v>417</v>
      </c>
      <c r="E2129" t="s">
        <v>1178</v>
      </c>
      <c r="F2129" t="s">
        <v>57</v>
      </c>
      <c r="G2129">
        <v>1278.289</v>
      </c>
      <c r="H2129">
        <v>35.174399999999999</v>
      </c>
      <c r="I2129">
        <v>-98.375149949700003</v>
      </c>
      <c r="J2129">
        <v>40015</v>
      </c>
    </row>
    <row r="2130" spans="1:10" x14ac:dyDescent="0.25">
      <c r="A2130" t="str">
        <f t="shared" si="33"/>
        <v>OKCanadian</v>
      </c>
      <c r="B2130" t="s">
        <v>1721</v>
      </c>
      <c r="C2130" t="s">
        <v>2376</v>
      </c>
      <c r="D2130" t="s">
        <v>418</v>
      </c>
      <c r="E2130" t="s">
        <v>1734</v>
      </c>
      <c r="F2130" t="s">
        <v>57</v>
      </c>
      <c r="G2130">
        <v>896.62599999999895</v>
      </c>
      <c r="H2130">
        <v>35.542400000000001</v>
      </c>
      <c r="I2130">
        <v>-97.982365188599999</v>
      </c>
      <c r="J2130">
        <v>40017</v>
      </c>
    </row>
    <row r="2131" spans="1:10" x14ac:dyDescent="0.25">
      <c r="A2131" t="str">
        <f t="shared" si="33"/>
        <v>OKCarter</v>
      </c>
      <c r="B2131" t="s">
        <v>1721</v>
      </c>
      <c r="C2131" t="s">
        <v>2376</v>
      </c>
      <c r="D2131" t="s">
        <v>419</v>
      </c>
      <c r="E2131" t="s">
        <v>1127</v>
      </c>
      <c r="F2131" t="s">
        <v>57</v>
      </c>
      <c r="G2131">
        <v>822.17499999999905</v>
      </c>
      <c r="H2131">
        <v>34.250900000000001</v>
      </c>
      <c r="I2131">
        <v>-97.285813995300003</v>
      </c>
      <c r="J2131">
        <v>40019</v>
      </c>
    </row>
    <row r="2132" spans="1:10" x14ac:dyDescent="0.25">
      <c r="A2132" t="str">
        <f t="shared" si="33"/>
        <v>OKCherokee</v>
      </c>
      <c r="B2132" t="s">
        <v>1721</v>
      </c>
      <c r="C2132" t="s">
        <v>2376</v>
      </c>
      <c r="D2132" t="s">
        <v>421</v>
      </c>
      <c r="E2132" t="s">
        <v>420</v>
      </c>
      <c r="F2132" t="s">
        <v>57</v>
      </c>
      <c r="G2132">
        <v>749.40800000000002</v>
      </c>
      <c r="H2132">
        <v>35.906599999999997</v>
      </c>
      <c r="I2132">
        <v>-94.999672863699999</v>
      </c>
      <c r="J2132">
        <v>40021</v>
      </c>
    </row>
    <row r="2133" spans="1:10" x14ac:dyDescent="0.25">
      <c r="A2133" t="str">
        <f t="shared" si="33"/>
        <v>OKCimarron</v>
      </c>
      <c r="B2133" t="s">
        <v>1721</v>
      </c>
      <c r="C2133" t="s">
        <v>2376</v>
      </c>
      <c r="D2133" t="s">
        <v>362</v>
      </c>
      <c r="E2133" t="s">
        <v>1735</v>
      </c>
      <c r="F2133" t="s">
        <v>57</v>
      </c>
      <c r="G2133">
        <v>1834.7380000000001</v>
      </c>
      <c r="H2133">
        <v>36.7483</v>
      </c>
      <c r="I2133">
        <v>-102.51777241000001</v>
      </c>
      <c r="J2133">
        <v>40025</v>
      </c>
    </row>
    <row r="2134" spans="1:10" x14ac:dyDescent="0.25">
      <c r="A2134" t="str">
        <f t="shared" si="33"/>
        <v>OKCoal</v>
      </c>
      <c r="B2134" t="s">
        <v>1721</v>
      </c>
      <c r="C2134" t="s">
        <v>2376</v>
      </c>
      <c r="D2134" t="s">
        <v>321</v>
      </c>
      <c r="E2134" t="s">
        <v>1736</v>
      </c>
      <c r="F2134" t="s">
        <v>57</v>
      </c>
      <c r="G2134">
        <v>516.68200000000002</v>
      </c>
      <c r="H2134">
        <v>34.588200000000001</v>
      </c>
      <c r="I2134">
        <v>-96.297844963900005</v>
      </c>
      <c r="J2134">
        <v>40029</v>
      </c>
    </row>
    <row r="2135" spans="1:10" x14ac:dyDescent="0.25">
      <c r="A2135" t="str">
        <f t="shared" si="33"/>
        <v>OKComanche</v>
      </c>
      <c r="B2135" t="s">
        <v>1721</v>
      </c>
      <c r="C2135" t="s">
        <v>2376</v>
      </c>
      <c r="D2135" t="s">
        <v>323</v>
      </c>
      <c r="E2135" t="s">
        <v>1054</v>
      </c>
      <c r="F2135" t="s">
        <v>57</v>
      </c>
      <c r="G2135">
        <v>1069.287</v>
      </c>
      <c r="H2135">
        <v>34.662100000000002</v>
      </c>
      <c r="I2135">
        <v>-98.4716613728</v>
      </c>
      <c r="J2135">
        <v>40031</v>
      </c>
    </row>
    <row r="2136" spans="1:10" x14ac:dyDescent="0.25">
      <c r="A2136" t="str">
        <f t="shared" si="33"/>
        <v>OKCotton</v>
      </c>
      <c r="B2136" t="s">
        <v>1721</v>
      </c>
      <c r="C2136" t="s">
        <v>2376</v>
      </c>
      <c r="D2136" t="s">
        <v>366</v>
      </c>
      <c r="E2136" t="s">
        <v>1737</v>
      </c>
      <c r="F2136" t="s">
        <v>57</v>
      </c>
      <c r="G2136">
        <v>632.654</v>
      </c>
      <c r="H2136">
        <v>34.29</v>
      </c>
      <c r="I2136">
        <v>-98.372202740099993</v>
      </c>
      <c r="J2136">
        <v>40033</v>
      </c>
    </row>
    <row r="2137" spans="1:10" x14ac:dyDescent="0.25">
      <c r="A2137" t="str">
        <f t="shared" si="33"/>
        <v>OKCraig</v>
      </c>
      <c r="B2137" t="s">
        <v>1721</v>
      </c>
      <c r="C2137" t="s">
        <v>2376</v>
      </c>
      <c r="D2137" t="s">
        <v>368</v>
      </c>
      <c r="E2137" t="s">
        <v>1738</v>
      </c>
      <c r="F2137" t="s">
        <v>57</v>
      </c>
      <c r="G2137">
        <v>761.35400000000004</v>
      </c>
      <c r="H2137">
        <v>36.761699999999998</v>
      </c>
      <c r="I2137">
        <v>-95.208481100200004</v>
      </c>
      <c r="J2137">
        <v>40035</v>
      </c>
    </row>
    <row r="2138" spans="1:10" x14ac:dyDescent="0.25">
      <c r="A2138" t="str">
        <f t="shared" si="33"/>
        <v>OKCreek</v>
      </c>
      <c r="B2138" t="s">
        <v>1721</v>
      </c>
      <c r="C2138" t="s">
        <v>2376</v>
      </c>
      <c r="D2138" t="s">
        <v>325</v>
      </c>
      <c r="E2138" t="s">
        <v>1739</v>
      </c>
      <c r="F2138" t="s">
        <v>57</v>
      </c>
      <c r="G2138">
        <v>950.14099999999905</v>
      </c>
      <c r="H2138">
        <v>35.902700000000003</v>
      </c>
      <c r="I2138">
        <v>-96.370952915700002</v>
      </c>
      <c r="J2138">
        <v>40037</v>
      </c>
    </row>
    <row r="2139" spans="1:10" x14ac:dyDescent="0.25">
      <c r="A2139" t="str">
        <f t="shared" si="33"/>
        <v>OKDelaware</v>
      </c>
      <c r="B2139" t="s">
        <v>1721</v>
      </c>
      <c r="C2139" t="s">
        <v>2376</v>
      </c>
      <c r="D2139" t="s">
        <v>329</v>
      </c>
      <c r="E2139" t="s">
        <v>246</v>
      </c>
      <c r="F2139" t="s">
        <v>57</v>
      </c>
      <c r="G2139">
        <v>738.17700000000002</v>
      </c>
      <c r="H2139">
        <v>36.408200000000001</v>
      </c>
      <c r="I2139">
        <v>-94.8026451498</v>
      </c>
      <c r="J2139">
        <v>40041</v>
      </c>
    </row>
    <row r="2140" spans="1:10" x14ac:dyDescent="0.25">
      <c r="A2140" t="str">
        <f t="shared" si="33"/>
        <v>OKDewey</v>
      </c>
      <c r="B2140" t="s">
        <v>1721</v>
      </c>
      <c r="C2140" t="s">
        <v>2376</v>
      </c>
      <c r="D2140" t="s">
        <v>370</v>
      </c>
      <c r="E2140" t="s">
        <v>1740</v>
      </c>
      <c r="F2140" t="s">
        <v>57</v>
      </c>
      <c r="G2140">
        <v>999.476</v>
      </c>
      <c r="H2140">
        <v>35.987699999999997</v>
      </c>
      <c r="I2140">
        <v>-99.007893813300001</v>
      </c>
      <c r="J2140">
        <v>40043</v>
      </c>
    </row>
    <row r="2141" spans="1:10" x14ac:dyDescent="0.25">
      <c r="A2141" t="str">
        <f t="shared" si="33"/>
        <v>OKEllis</v>
      </c>
      <c r="B2141" t="s">
        <v>1721</v>
      </c>
      <c r="C2141" t="s">
        <v>2376</v>
      </c>
      <c r="D2141" t="s">
        <v>331</v>
      </c>
      <c r="E2141" t="s">
        <v>1042</v>
      </c>
      <c r="F2141" t="s">
        <v>57</v>
      </c>
      <c r="G2141">
        <v>1231.5150000000001</v>
      </c>
      <c r="H2141">
        <v>36.218299999999999</v>
      </c>
      <c r="I2141">
        <v>-99.754637372299996</v>
      </c>
      <c r="J2141">
        <v>40045</v>
      </c>
    </row>
    <row r="2142" spans="1:10" x14ac:dyDescent="0.25">
      <c r="A2142" t="str">
        <f t="shared" si="33"/>
        <v>OKGarfield</v>
      </c>
      <c r="B2142" t="s">
        <v>1721</v>
      </c>
      <c r="C2142" t="s">
        <v>2376</v>
      </c>
      <c r="D2142" t="s">
        <v>372</v>
      </c>
      <c r="E2142" t="s">
        <v>620</v>
      </c>
      <c r="F2142" t="s">
        <v>57</v>
      </c>
      <c r="G2142">
        <v>1058.4659999999999</v>
      </c>
      <c r="H2142">
        <v>36.379100000000001</v>
      </c>
      <c r="I2142">
        <v>-97.7827273292</v>
      </c>
      <c r="J2142">
        <v>40047</v>
      </c>
    </row>
    <row r="2143" spans="1:10" x14ac:dyDescent="0.25">
      <c r="A2143" t="str">
        <f t="shared" si="33"/>
        <v>OKGarvin</v>
      </c>
      <c r="B2143" t="s">
        <v>1721</v>
      </c>
      <c r="C2143" t="s">
        <v>2376</v>
      </c>
      <c r="D2143" t="s">
        <v>333</v>
      </c>
      <c r="E2143" t="s">
        <v>1741</v>
      </c>
      <c r="F2143" t="s">
        <v>57</v>
      </c>
      <c r="G2143">
        <v>802.12099999999896</v>
      </c>
      <c r="H2143">
        <v>34.704599999999999</v>
      </c>
      <c r="I2143">
        <v>-97.309317006900002</v>
      </c>
      <c r="J2143">
        <v>40049</v>
      </c>
    </row>
    <row r="2144" spans="1:10" x14ac:dyDescent="0.25">
      <c r="A2144" t="str">
        <f t="shared" si="33"/>
        <v>OKMajor</v>
      </c>
      <c r="B2144" t="s">
        <v>1721</v>
      </c>
      <c r="C2144" t="s">
        <v>2376</v>
      </c>
      <c r="D2144" t="s">
        <v>438</v>
      </c>
      <c r="E2144" t="s">
        <v>1742</v>
      </c>
      <c r="F2144" t="s">
        <v>57</v>
      </c>
      <c r="G2144">
        <v>954.98800000000006</v>
      </c>
      <c r="H2144">
        <v>36.311599999999999</v>
      </c>
      <c r="I2144">
        <v>-98.535953568400004</v>
      </c>
      <c r="J2144">
        <v>40093</v>
      </c>
    </row>
    <row r="2145" spans="1:10" x14ac:dyDescent="0.25">
      <c r="A2145" t="str">
        <f t="shared" si="33"/>
        <v>OKMurray</v>
      </c>
      <c r="B2145" t="s">
        <v>1721</v>
      </c>
      <c r="C2145" t="s">
        <v>2376</v>
      </c>
      <c r="D2145" t="s">
        <v>397</v>
      </c>
      <c r="E2145" t="s">
        <v>707</v>
      </c>
      <c r="F2145" t="s">
        <v>57</v>
      </c>
      <c r="G2145">
        <v>416.45800000000003</v>
      </c>
      <c r="H2145">
        <v>34.482300000000002</v>
      </c>
      <c r="I2145">
        <v>-97.067919511699998</v>
      </c>
      <c r="J2145">
        <v>40099</v>
      </c>
    </row>
    <row r="2146" spans="1:10" x14ac:dyDescent="0.25">
      <c r="A2146" t="str">
        <f t="shared" si="33"/>
        <v>OKNoble</v>
      </c>
      <c r="B2146" t="s">
        <v>1721</v>
      </c>
      <c r="C2146" t="s">
        <v>2376</v>
      </c>
      <c r="D2146" t="s">
        <v>439</v>
      </c>
      <c r="E2146" t="s">
        <v>968</v>
      </c>
      <c r="F2146" t="s">
        <v>57</v>
      </c>
      <c r="G2146">
        <v>731.89499999999896</v>
      </c>
      <c r="H2146">
        <v>36.388599999999997</v>
      </c>
      <c r="I2146">
        <v>-97.230513824100001</v>
      </c>
      <c r="J2146">
        <v>40103</v>
      </c>
    </row>
    <row r="2147" spans="1:10" x14ac:dyDescent="0.25">
      <c r="A2147" t="str">
        <f t="shared" si="33"/>
        <v>OKNowata</v>
      </c>
      <c r="B2147" t="s">
        <v>1721</v>
      </c>
      <c r="C2147" t="s">
        <v>2376</v>
      </c>
      <c r="D2147" t="s">
        <v>441</v>
      </c>
      <c r="E2147" t="s">
        <v>1743</v>
      </c>
      <c r="F2147" t="s">
        <v>57</v>
      </c>
      <c r="G2147">
        <v>565.77700000000004</v>
      </c>
      <c r="H2147">
        <v>36.798499999999997</v>
      </c>
      <c r="I2147">
        <v>-95.617399508899993</v>
      </c>
      <c r="J2147">
        <v>40105</v>
      </c>
    </row>
    <row r="2148" spans="1:10" x14ac:dyDescent="0.25">
      <c r="A2148" t="str">
        <f t="shared" si="33"/>
        <v>OKOkfuskee</v>
      </c>
      <c r="B2148" t="s">
        <v>1721</v>
      </c>
      <c r="C2148" t="s">
        <v>2376</v>
      </c>
      <c r="D2148" t="s">
        <v>398</v>
      </c>
      <c r="E2148" t="s">
        <v>1744</v>
      </c>
      <c r="F2148" t="s">
        <v>57</v>
      </c>
      <c r="G2148">
        <v>618.56700000000001</v>
      </c>
      <c r="H2148">
        <v>35.465499999999999</v>
      </c>
      <c r="I2148">
        <v>-96.322843552600006</v>
      </c>
      <c r="J2148">
        <v>40107</v>
      </c>
    </row>
    <row r="2149" spans="1:10" x14ac:dyDescent="0.25">
      <c r="A2149" t="str">
        <f t="shared" si="33"/>
        <v>OKOklahoma</v>
      </c>
      <c r="B2149" t="s">
        <v>1721</v>
      </c>
      <c r="C2149" t="s">
        <v>2376</v>
      </c>
      <c r="D2149" t="s">
        <v>400</v>
      </c>
      <c r="E2149" t="s">
        <v>1745</v>
      </c>
      <c r="F2149" t="s">
        <v>57</v>
      </c>
      <c r="G2149">
        <v>708.81899999999905</v>
      </c>
      <c r="H2149">
        <v>35.551499999999997</v>
      </c>
      <c r="I2149">
        <v>-97.407219087599998</v>
      </c>
      <c r="J2149">
        <v>40109</v>
      </c>
    </row>
    <row r="2150" spans="1:10" x14ac:dyDescent="0.25">
      <c r="A2150" t="str">
        <f t="shared" si="33"/>
        <v>OKOkmulgee</v>
      </c>
      <c r="B2150" t="s">
        <v>1721</v>
      </c>
      <c r="C2150" t="s">
        <v>2376</v>
      </c>
      <c r="D2150" t="s">
        <v>443</v>
      </c>
      <c r="E2150" t="s">
        <v>1746</v>
      </c>
      <c r="F2150" t="s">
        <v>57</v>
      </c>
      <c r="G2150">
        <v>697.34900000000005</v>
      </c>
      <c r="H2150">
        <v>35.646700000000003</v>
      </c>
      <c r="I2150">
        <v>-95.9643399797</v>
      </c>
      <c r="J2150">
        <v>40111</v>
      </c>
    </row>
    <row r="2151" spans="1:10" x14ac:dyDescent="0.25">
      <c r="A2151" t="str">
        <f t="shared" si="33"/>
        <v>OKOttawa</v>
      </c>
      <c r="B2151" t="s">
        <v>1721</v>
      </c>
      <c r="C2151" t="s">
        <v>2376</v>
      </c>
      <c r="D2151" t="s">
        <v>404</v>
      </c>
      <c r="E2151" t="s">
        <v>1060</v>
      </c>
      <c r="F2151" t="s">
        <v>57</v>
      </c>
      <c r="G2151">
        <v>470.82100000000003</v>
      </c>
      <c r="H2151">
        <v>36.835500000000003</v>
      </c>
      <c r="I2151">
        <v>-94.810454969600002</v>
      </c>
      <c r="J2151">
        <v>40115</v>
      </c>
    </row>
    <row r="2152" spans="1:10" x14ac:dyDescent="0.25">
      <c r="A2152" t="str">
        <f t="shared" si="33"/>
        <v>OKPayne</v>
      </c>
      <c r="B2152" t="s">
        <v>1721</v>
      </c>
      <c r="C2152" t="s">
        <v>2376</v>
      </c>
      <c r="D2152" t="s">
        <v>408</v>
      </c>
      <c r="E2152" t="s">
        <v>1747</v>
      </c>
      <c r="F2152" t="s">
        <v>57</v>
      </c>
      <c r="G2152">
        <v>684.70299999999895</v>
      </c>
      <c r="H2152">
        <v>36.077300000000001</v>
      </c>
      <c r="I2152">
        <v>-96.975771308199995</v>
      </c>
      <c r="J2152">
        <v>40119</v>
      </c>
    </row>
    <row r="2153" spans="1:10" x14ac:dyDescent="0.25">
      <c r="A2153" t="str">
        <f t="shared" si="33"/>
        <v>OKPittsburg</v>
      </c>
      <c r="B2153" t="s">
        <v>1721</v>
      </c>
      <c r="C2153" t="s">
        <v>2376</v>
      </c>
      <c r="D2153" t="s">
        <v>410</v>
      </c>
      <c r="E2153" t="s">
        <v>1748</v>
      </c>
      <c r="F2153" t="s">
        <v>57</v>
      </c>
      <c r="G2153">
        <v>1305.462</v>
      </c>
      <c r="H2153">
        <v>34.923900000000003</v>
      </c>
      <c r="I2153">
        <v>-95.748357917299998</v>
      </c>
      <c r="J2153">
        <v>40121</v>
      </c>
    </row>
    <row r="2154" spans="1:10" x14ac:dyDescent="0.25">
      <c r="A2154" t="str">
        <f t="shared" si="33"/>
        <v>OKPontotoc</v>
      </c>
      <c r="B2154" t="s">
        <v>1721</v>
      </c>
      <c r="C2154" t="s">
        <v>2376</v>
      </c>
      <c r="D2154" t="s">
        <v>423</v>
      </c>
      <c r="E2154" t="s">
        <v>1384</v>
      </c>
      <c r="F2154" t="s">
        <v>57</v>
      </c>
      <c r="G2154">
        <v>720.43499999999904</v>
      </c>
      <c r="H2154">
        <v>34.728000000000002</v>
      </c>
      <c r="I2154">
        <v>-96.684429261899993</v>
      </c>
      <c r="J2154">
        <v>40123</v>
      </c>
    </row>
    <row r="2155" spans="1:10" x14ac:dyDescent="0.25">
      <c r="A2155" t="str">
        <f t="shared" si="33"/>
        <v>OKPushmataha</v>
      </c>
      <c r="B2155" t="s">
        <v>1721</v>
      </c>
      <c r="C2155" t="s">
        <v>2376</v>
      </c>
      <c r="D2155" t="s">
        <v>427</v>
      </c>
      <c r="E2155" t="s">
        <v>1749</v>
      </c>
      <c r="F2155" t="s">
        <v>57</v>
      </c>
      <c r="G2155">
        <v>1395.836</v>
      </c>
      <c r="H2155">
        <v>34.416200000000003</v>
      </c>
      <c r="I2155">
        <v>-95.375799889899994</v>
      </c>
      <c r="J2155">
        <v>40127</v>
      </c>
    </row>
    <row r="2156" spans="1:10" x14ac:dyDescent="0.25">
      <c r="A2156" t="str">
        <f t="shared" si="33"/>
        <v>OKHughes</v>
      </c>
      <c r="B2156" t="s">
        <v>1721</v>
      </c>
      <c r="C2156" t="s">
        <v>2376</v>
      </c>
      <c r="D2156" t="s">
        <v>380</v>
      </c>
      <c r="E2156" t="s">
        <v>1750</v>
      </c>
      <c r="F2156" t="s">
        <v>57</v>
      </c>
      <c r="G2156">
        <v>804.64700000000005</v>
      </c>
      <c r="H2156">
        <v>35.048299999999998</v>
      </c>
      <c r="I2156">
        <v>-96.250241623999997</v>
      </c>
      <c r="J2156">
        <v>40063</v>
      </c>
    </row>
    <row r="2157" spans="1:10" x14ac:dyDescent="0.25">
      <c r="A2157" t="str">
        <f t="shared" si="33"/>
        <v>OKJefferson</v>
      </c>
      <c r="B2157" t="s">
        <v>1721</v>
      </c>
      <c r="C2157" t="s">
        <v>2376</v>
      </c>
      <c r="D2157" t="s">
        <v>341</v>
      </c>
      <c r="E2157" t="s">
        <v>210</v>
      </c>
      <c r="F2157" t="s">
        <v>57</v>
      </c>
      <c r="G2157">
        <v>758.83199999999897</v>
      </c>
      <c r="H2157">
        <v>34.110599999999998</v>
      </c>
      <c r="I2157">
        <v>-97.836145056999996</v>
      </c>
      <c r="J2157">
        <v>40067</v>
      </c>
    </row>
    <row r="2158" spans="1:10" x14ac:dyDescent="0.25">
      <c r="A2158" t="str">
        <f t="shared" si="33"/>
        <v>OKJohnston</v>
      </c>
      <c r="B2158" t="s">
        <v>1721</v>
      </c>
      <c r="C2158" t="s">
        <v>2376</v>
      </c>
      <c r="D2158" t="s">
        <v>433</v>
      </c>
      <c r="E2158" t="s">
        <v>1613</v>
      </c>
      <c r="F2158" t="s">
        <v>57</v>
      </c>
      <c r="G2158">
        <v>642.94000000000005</v>
      </c>
      <c r="H2158">
        <v>34.316499999999998</v>
      </c>
      <c r="I2158">
        <v>-96.660681499500001</v>
      </c>
      <c r="J2158">
        <v>40069</v>
      </c>
    </row>
    <row r="2159" spans="1:10" x14ac:dyDescent="0.25">
      <c r="A2159" t="str">
        <f t="shared" si="33"/>
        <v>OKKay</v>
      </c>
      <c r="B2159" t="s">
        <v>1721</v>
      </c>
      <c r="C2159" t="s">
        <v>2376</v>
      </c>
      <c r="D2159" t="s">
        <v>384</v>
      </c>
      <c r="E2159" t="s">
        <v>1751</v>
      </c>
      <c r="F2159" t="s">
        <v>57</v>
      </c>
      <c r="G2159">
        <v>919.72900000000004</v>
      </c>
      <c r="H2159">
        <v>36.817999999999998</v>
      </c>
      <c r="I2159">
        <v>-97.143940010400001</v>
      </c>
      <c r="J2159">
        <v>40071</v>
      </c>
    </row>
    <row r="2160" spans="1:10" x14ac:dyDescent="0.25">
      <c r="A2160" t="str">
        <f t="shared" si="33"/>
        <v>OKKingfisher</v>
      </c>
      <c r="B2160" t="s">
        <v>1721</v>
      </c>
      <c r="C2160" t="s">
        <v>2376</v>
      </c>
      <c r="D2160" t="s">
        <v>385</v>
      </c>
      <c r="E2160" t="s">
        <v>1752</v>
      </c>
      <c r="F2160" t="s">
        <v>57</v>
      </c>
      <c r="G2160">
        <v>898.16099999999904</v>
      </c>
      <c r="H2160">
        <v>35.945399999999999</v>
      </c>
      <c r="I2160">
        <v>-97.942098570200002</v>
      </c>
      <c r="J2160">
        <v>40073</v>
      </c>
    </row>
    <row r="2161" spans="1:10" x14ac:dyDescent="0.25">
      <c r="A2161" t="str">
        <f t="shared" si="33"/>
        <v>OKLatimer</v>
      </c>
      <c r="B2161" t="s">
        <v>1721</v>
      </c>
      <c r="C2161" t="s">
        <v>2376</v>
      </c>
      <c r="D2161" t="s">
        <v>345</v>
      </c>
      <c r="E2161" t="s">
        <v>1753</v>
      </c>
      <c r="F2161" t="s">
        <v>57</v>
      </c>
      <c r="G2161">
        <v>722.08</v>
      </c>
      <c r="H2161">
        <v>34.876100000000001</v>
      </c>
      <c r="I2161">
        <v>-95.250381672499998</v>
      </c>
      <c r="J2161">
        <v>40077</v>
      </c>
    </row>
    <row r="2162" spans="1:10" x14ac:dyDescent="0.25">
      <c r="A2162" t="str">
        <f t="shared" si="33"/>
        <v>OKLe Flore</v>
      </c>
      <c r="B2162" t="s">
        <v>1721</v>
      </c>
      <c r="C2162" t="s">
        <v>2376</v>
      </c>
      <c r="D2162" t="s">
        <v>347</v>
      </c>
      <c r="E2162" t="s">
        <v>1754</v>
      </c>
      <c r="F2162" t="s">
        <v>57</v>
      </c>
      <c r="G2162">
        <v>1589.2139999999999</v>
      </c>
      <c r="H2162">
        <v>34.900300000000001</v>
      </c>
      <c r="I2162">
        <v>-94.703390533000004</v>
      </c>
      <c r="J2162">
        <v>40079</v>
      </c>
    </row>
    <row r="2163" spans="1:10" x14ac:dyDescent="0.25">
      <c r="A2163" t="str">
        <f t="shared" si="33"/>
        <v>OKLincoln</v>
      </c>
      <c r="B2163" t="s">
        <v>1721</v>
      </c>
      <c r="C2163" t="s">
        <v>2376</v>
      </c>
      <c r="D2163" t="s">
        <v>435</v>
      </c>
      <c r="E2163" t="s">
        <v>245</v>
      </c>
      <c r="F2163" t="s">
        <v>57</v>
      </c>
      <c r="G2163">
        <v>952.31399999999906</v>
      </c>
      <c r="H2163">
        <v>35.703000000000003</v>
      </c>
      <c r="I2163">
        <v>-96.8809317937</v>
      </c>
      <c r="J2163">
        <v>40081</v>
      </c>
    </row>
    <row r="2164" spans="1:10" x14ac:dyDescent="0.25">
      <c r="A2164" t="str">
        <f t="shared" si="33"/>
        <v>OKLogan</v>
      </c>
      <c r="B2164" t="s">
        <v>1721</v>
      </c>
      <c r="C2164" t="s">
        <v>2376</v>
      </c>
      <c r="D2164" t="s">
        <v>436</v>
      </c>
      <c r="E2164" t="s">
        <v>509</v>
      </c>
      <c r="F2164" t="s">
        <v>57</v>
      </c>
      <c r="G2164">
        <v>743.83399999999904</v>
      </c>
      <c r="H2164">
        <v>35.9193</v>
      </c>
      <c r="I2164">
        <v>-97.443304284000007</v>
      </c>
      <c r="J2164">
        <v>40083</v>
      </c>
    </row>
    <row r="2165" spans="1:10" x14ac:dyDescent="0.25">
      <c r="A2165" t="str">
        <f t="shared" si="33"/>
        <v>OKLove</v>
      </c>
      <c r="B2165" t="s">
        <v>1721</v>
      </c>
      <c r="C2165" t="s">
        <v>2376</v>
      </c>
      <c r="D2165" t="s">
        <v>386</v>
      </c>
      <c r="E2165" t="s">
        <v>1755</v>
      </c>
      <c r="F2165" t="s">
        <v>57</v>
      </c>
      <c r="G2165">
        <v>513.995</v>
      </c>
      <c r="H2165">
        <v>33.949599999999997</v>
      </c>
      <c r="I2165">
        <v>-97.243490909000002</v>
      </c>
      <c r="J2165">
        <v>40085</v>
      </c>
    </row>
    <row r="2166" spans="1:10" x14ac:dyDescent="0.25">
      <c r="A2166" t="str">
        <f t="shared" si="33"/>
        <v>OKMcIntosh</v>
      </c>
      <c r="B2166" t="s">
        <v>1721</v>
      </c>
      <c r="C2166" t="s">
        <v>2376</v>
      </c>
      <c r="D2166" t="s">
        <v>392</v>
      </c>
      <c r="E2166" t="s">
        <v>216</v>
      </c>
      <c r="F2166" t="s">
        <v>57</v>
      </c>
      <c r="G2166">
        <v>618.49599999999896</v>
      </c>
      <c r="H2166">
        <v>35.373699999999999</v>
      </c>
      <c r="I2166">
        <v>-95.666836347300006</v>
      </c>
      <c r="J2166">
        <v>40091</v>
      </c>
    </row>
    <row r="2167" spans="1:10" x14ac:dyDescent="0.25">
      <c r="A2167" t="str">
        <f t="shared" si="33"/>
        <v>OKRoger Mills</v>
      </c>
      <c r="B2167" t="s">
        <v>1721</v>
      </c>
      <c r="C2167" t="s">
        <v>2376</v>
      </c>
      <c r="D2167" t="s">
        <v>412</v>
      </c>
      <c r="E2167" t="s">
        <v>1756</v>
      </c>
      <c r="F2167" t="s">
        <v>57</v>
      </c>
      <c r="G2167">
        <v>1141.136</v>
      </c>
      <c r="H2167">
        <v>35.688299999999998</v>
      </c>
      <c r="I2167">
        <v>-99.695772518699997</v>
      </c>
      <c r="J2167">
        <v>40129</v>
      </c>
    </row>
    <row r="2168" spans="1:10" x14ac:dyDescent="0.25">
      <c r="A2168" t="str">
        <f t="shared" si="33"/>
        <v>OKRogers</v>
      </c>
      <c r="B2168" t="s">
        <v>1721</v>
      </c>
      <c r="C2168" t="s">
        <v>2376</v>
      </c>
      <c r="D2168" t="s">
        <v>413</v>
      </c>
      <c r="E2168" t="s">
        <v>1757</v>
      </c>
      <c r="F2168" t="s">
        <v>57</v>
      </c>
      <c r="G2168">
        <v>675.63199999999904</v>
      </c>
      <c r="H2168">
        <v>36.371600000000001</v>
      </c>
      <c r="I2168">
        <v>-95.604367604700002</v>
      </c>
      <c r="J2168">
        <v>40131</v>
      </c>
    </row>
    <row r="2169" spans="1:10" x14ac:dyDescent="0.25">
      <c r="A2169" t="str">
        <f t="shared" si="33"/>
        <v>OKTexas</v>
      </c>
      <c r="B2169" t="s">
        <v>1721</v>
      </c>
      <c r="C2169" t="s">
        <v>2376</v>
      </c>
      <c r="D2169" t="s">
        <v>493</v>
      </c>
      <c r="E2169" t="s">
        <v>1420</v>
      </c>
      <c r="F2169" t="s">
        <v>57</v>
      </c>
      <c r="G2169">
        <v>2041.261</v>
      </c>
      <c r="H2169">
        <v>36.747900000000001</v>
      </c>
      <c r="I2169">
        <v>-101.490057276</v>
      </c>
      <c r="J2169">
        <v>40139</v>
      </c>
    </row>
    <row r="2170" spans="1:10" x14ac:dyDescent="0.25">
      <c r="A2170" t="str">
        <f t="shared" si="33"/>
        <v>OKTulsa</v>
      </c>
      <c r="B2170" t="s">
        <v>1721</v>
      </c>
      <c r="C2170" t="s">
        <v>2376</v>
      </c>
      <c r="D2170" t="s">
        <v>506</v>
      </c>
      <c r="E2170" t="s">
        <v>1758</v>
      </c>
      <c r="F2170" t="s">
        <v>57</v>
      </c>
      <c r="G2170">
        <v>570.24599999999896</v>
      </c>
      <c r="H2170">
        <v>36.121099999999998</v>
      </c>
      <c r="I2170">
        <v>-95.941472284</v>
      </c>
      <c r="J2170">
        <v>40143</v>
      </c>
    </row>
    <row r="2171" spans="1:10" x14ac:dyDescent="0.25">
      <c r="A2171" t="str">
        <f t="shared" si="33"/>
        <v>OKWagoner</v>
      </c>
      <c r="B2171" t="s">
        <v>1721</v>
      </c>
      <c r="C2171" t="s">
        <v>2376</v>
      </c>
      <c r="D2171" t="s">
        <v>495</v>
      </c>
      <c r="E2171" t="s">
        <v>1759</v>
      </c>
      <c r="F2171" t="s">
        <v>57</v>
      </c>
      <c r="G2171">
        <v>561.55499999999904</v>
      </c>
      <c r="H2171">
        <v>35.961100000000002</v>
      </c>
      <c r="I2171">
        <v>-95.521201011100004</v>
      </c>
      <c r="J2171">
        <v>40145</v>
      </c>
    </row>
    <row r="2172" spans="1:10" x14ac:dyDescent="0.25">
      <c r="A2172" t="str">
        <f t="shared" si="33"/>
        <v>OKWashington</v>
      </c>
      <c r="B2172" t="s">
        <v>1721</v>
      </c>
      <c r="C2172" t="s">
        <v>2376</v>
      </c>
      <c r="D2172" t="s">
        <v>497</v>
      </c>
      <c r="E2172" t="s">
        <v>226</v>
      </c>
      <c r="F2172" t="s">
        <v>57</v>
      </c>
      <c r="G2172">
        <v>415.45400000000001</v>
      </c>
      <c r="H2172">
        <v>36.715200000000003</v>
      </c>
      <c r="I2172">
        <v>-95.904365465300003</v>
      </c>
      <c r="J2172">
        <v>40147</v>
      </c>
    </row>
    <row r="2173" spans="1:10" x14ac:dyDescent="0.25">
      <c r="A2173" t="str">
        <f t="shared" si="33"/>
        <v>OKWashita</v>
      </c>
      <c r="B2173" t="s">
        <v>1721</v>
      </c>
      <c r="C2173" t="s">
        <v>2376</v>
      </c>
      <c r="D2173" t="s">
        <v>507</v>
      </c>
      <c r="E2173" t="s">
        <v>1760</v>
      </c>
      <c r="F2173" t="s">
        <v>57</v>
      </c>
      <c r="G2173">
        <v>1003.167</v>
      </c>
      <c r="H2173">
        <v>35.290399999999998</v>
      </c>
      <c r="I2173">
        <v>-98.992245756100004</v>
      </c>
      <c r="J2173">
        <v>40149</v>
      </c>
    </row>
    <row r="2174" spans="1:10" x14ac:dyDescent="0.25">
      <c r="A2174" t="str">
        <f t="shared" si="33"/>
        <v>OKWoods</v>
      </c>
      <c r="B2174" t="s">
        <v>1721</v>
      </c>
      <c r="C2174" t="s">
        <v>2376</v>
      </c>
      <c r="D2174" t="s">
        <v>694</v>
      </c>
      <c r="E2174" t="s">
        <v>1761</v>
      </c>
      <c r="F2174" t="s">
        <v>57</v>
      </c>
      <c r="G2174">
        <v>1286.454</v>
      </c>
      <c r="H2174">
        <v>36.7669</v>
      </c>
      <c r="I2174">
        <v>-98.865108481600004</v>
      </c>
      <c r="J2174">
        <v>40151</v>
      </c>
    </row>
    <row r="2175" spans="1:10" x14ac:dyDescent="0.25">
      <c r="A2175" t="str">
        <f t="shared" si="33"/>
        <v>OKWoodward</v>
      </c>
      <c r="B2175" t="s">
        <v>1721</v>
      </c>
      <c r="C2175" t="s">
        <v>2376</v>
      </c>
      <c r="D2175" t="s">
        <v>776</v>
      </c>
      <c r="E2175" t="s">
        <v>1762</v>
      </c>
      <c r="F2175" t="s">
        <v>57</v>
      </c>
      <c r="G2175">
        <v>1242.3989999999999</v>
      </c>
      <c r="H2175">
        <v>36.422600000000003</v>
      </c>
      <c r="I2175">
        <v>-99.265023142900006</v>
      </c>
      <c r="J2175">
        <v>40153</v>
      </c>
    </row>
    <row r="2176" spans="1:10" x14ac:dyDescent="0.25">
      <c r="A2176" t="str">
        <f t="shared" si="33"/>
        <v>ORUmatilla</v>
      </c>
      <c r="B2176" t="s">
        <v>1763</v>
      </c>
      <c r="C2176" t="s">
        <v>81</v>
      </c>
      <c r="D2176" t="s">
        <v>378</v>
      </c>
      <c r="E2176" t="s">
        <v>1764</v>
      </c>
      <c r="F2176" t="s">
        <v>57</v>
      </c>
      <c r="G2176">
        <v>3215.509</v>
      </c>
      <c r="H2176">
        <v>45.591799999999999</v>
      </c>
      <c r="I2176">
        <v>-118.736928173</v>
      </c>
      <c r="J2176">
        <v>41059</v>
      </c>
    </row>
    <row r="2177" spans="1:10" x14ac:dyDescent="0.25">
      <c r="A2177" t="str">
        <f t="shared" si="33"/>
        <v>ORWallowa</v>
      </c>
      <c r="B2177" t="s">
        <v>1763</v>
      </c>
      <c r="C2177" t="s">
        <v>81</v>
      </c>
      <c r="D2177" t="s">
        <v>380</v>
      </c>
      <c r="E2177" t="s">
        <v>1765</v>
      </c>
      <c r="F2177" t="s">
        <v>57</v>
      </c>
      <c r="G2177">
        <v>3146.1889999999999</v>
      </c>
      <c r="H2177">
        <v>45.579799999999999</v>
      </c>
      <c r="I2177">
        <v>-117.180997064</v>
      </c>
      <c r="J2177">
        <v>41063</v>
      </c>
    </row>
    <row r="2178" spans="1:10" x14ac:dyDescent="0.25">
      <c r="A2178" t="str">
        <f t="shared" si="33"/>
        <v>ORWashington</v>
      </c>
      <c r="B2178" t="s">
        <v>1763</v>
      </c>
      <c r="C2178" t="s">
        <v>81</v>
      </c>
      <c r="D2178" t="s">
        <v>341</v>
      </c>
      <c r="E2178" t="s">
        <v>226</v>
      </c>
      <c r="F2178" t="s">
        <v>57</v>
      </c>
      <c r="G2178">
        <v>724.23</v>
      </c>
      <c r="H2178">
        <v>45.560099999999998</v>
      </c>
      <c r="I2178">
        <v>-123.098503345</v>
      </c>
      <c r="J2178">
        <v>41067</v>
      </c>
    </row>
    <row r="2179" spans="1:10" x14ac:dyDescent="0.25">
      <c r="A2179" t="str">
        <f t="shared" ref="A2179:A2242" si="34">C2179&amp;E2179</f>
        <v>ORWheeler</v>
      </c>
      <c r="B2179" t="s">
        <v>1763</v>
      </c>
      <c r="C2179" t="s">
        <v>81</v>
      </c>
      <c r="D2179" t="s">
        <v>433</v>
      </c>
      <c r="E2179" t="s">
        <v>739</v>
      </c>
      <c r="F2179" t="s">
        <v>57</v>
      </c>
      <c r="G2179">
        <v>1714.749</v>
      </c>
      <c r="H2179">
        <v>44.725999999999999</v>
      </c>
      <c r="I2179">
        <v>-120.02740849600001</v>
      </c>
      <c r="J2179">
        <v>41069</v>
      </c>
    </row>
    <row r="2180" spans="1:10" x14ac:dyDescent="0.25">
      <c r="A2180" t="str">
        <f t="shared" si="34"/>
        <v>ORYamhill</v>
      </c>
      <c r="B2180" t="s">
        <v>1763</v>
      </c>
      <c r="C2180" t="s">
        <v>81</v>
      </c>
      <c r="D2180" t="s">
        <v>384</v>
      </c>
      <c r="E2180" t="s">
        <v>1766</v>
      </c>
      <c r="F2180" t="s">
        <v>57</v>
      </c>
      <c r="G2180">
        <v>715.86</v>
      </c>
      <c r="H2180">
        <v>45.232599999999998</v>
      </c>
      <c r="I2180">
        <v>-123.308134821</v>
      </c>
      <c r="J2180">
        <v>41071</v>
      </c>
    </row>
    <row r="2181" spans="1:10" x14ac:dyDescent="0.25">
      <c r="A2181" t="str">
        <f t="shared" si="34"/>
        <v>ORBaker</v>
      </c>
      <c r="B2181" t="s">
        <v>1763</v>
      </c>
      <c r="C2181" t="s">
        <v>81</v>
      </c>
      <c r="D2181" t="s">
        <v>349</v>
      </c>
      <c r="E2181" t="s">
        <v>651</v>
      </c>
      <c r="F2181" t="s">
        <v>57</v>
      </c>
      <c r="G2181">
        <v>3068.357</v>
      </c>
      <c r="H2181">
        <v>44.709200000000003</v>
      </c>
      <c r="I2181">
        <v>-117.675569481</v>
      </c>
      <c r="J2181">
        <v>41001</v>
      </c>
    </row>
    <row r="2182" spans="1:10" x14ac:dyDescent="0.25">
      <c r="A2182" t="str">
        <f t="shared" si="34"/>
        <v>ORBenton</v>
      </c>
      <c r="B2182" t="s">
        <v>1763</v>
      </c>
      <c r="C2182" t="s">
        <v>81</v>
      </c>
      <c r="D2182" t="s">
        <v>351</v>
      </c>
      <c r="E2182" t="s">
        <v>472</v>
      </c>
      <c r="F2182" t="s">
        <v>57</v>
      </c>
      <c r="G2182">
        <v>675.94100000000003</v>
      </c>
      <c r="H2182">
        <v>44.491799999999998</v>
      </c>
      <c r="I2182">
        <v>-123.42935678800001</v>
      </c>
      <c r="J2182">
        <v>41003</v>
      </c>
    </row>
    <row r="2183" spans="1:10" x14ac:dyDescent="0.25">
      <c r="A2183" t="str">
        <f t="shared" si="34"/>
        <v>ORClackamas</v>
      </c>
      <c r="B2183" t="s">
        <v>1763</v>
      </c>
      <c r="C2183" t="s">
        <v>81</v>
      </c>
      <c r="D2183" t="s">
        <v>352</v>
      </c>
      <c r="E2183" t="s">
        <v>1767</v>
      </c>
      <c r="F2183" t="s">
        <v>57</v>
      </c>
      <c r="G2183">
        <v>1870.3219999999999</v>
      </c>
      <c r="H2183">
        <v>45.188200000000002</v>
      </c>
      <c r="I2183">
        <v>-122.220935004</v>
      </c>
      <c r="J2183">
        <v>41005</v>
      </c>
    </row>
    <row r="2184" spans="1:10" x14ac:dyDescent="0.25">
      <c r="A2184" t="str">
        <f t="shared" si="34"/>
        <v>ORClatsop</v>
      </c>
      <c r="B2184" t="s">
        <v>1763</v>
      </c>
      <c r="C2184" t="s">
        <v>81</v>
      </c>
      <c r="D2184" t="s">
        <v>354</v>
      </c>
      <c r="E2184" t="s">
        <v>276</v>
      </c>
      <c r="F2184" t="s">
        <v>57</v>
      </c>
      <c r="G2184">
        <v>829.04899999999895</v>
      </c>
      <c r="H2184">
        <v>45.995699999999999</v>
      </c>
      <c r="I2184">
        <v>-123.65490086699999</v>
      </c>
      <c r="J2184">
        <v>41007</v>
      </c>
    </row>
    <row r="2185" spans="1:10" x14ac:dyDescent="0.25">
      <c r="A2185" t="str">
        <f t="shared" si="34"/>
        <v>ORColumbia</v>
      </c>
      <c r="B2185" t="s">
        <v>1763</v>
      </c>
      <c r="C2185" t="s">
        <v>81</v>
      </c>
      <c r="D2185" t="s">
        <v>356</v>
      </c>
      <c r="E2185" t="s">
        <v>277</v>
      </c>
      <c r="F2185" t="s">
        <v>57</v>
      </c>
      <c r="G2185">
        <v>657.35699999999895</v>
      </c>
      <c r="H2185">
        <v>45.943800000000003</v>
      </c>
      <c r="I2185">
        <v>-123.08807677199999</v>
      </c>
      <c r="J2185">
        <v>41009</v>
      </c>
    </row>
    <row r="2186" spans="1:10" x14ac:dyDescent="0.25">
      <c r="A2186" t="str">
        <f t="shared" si="34"/>
        <v>ORCoos</v>
      </c>
      <c r="B2186" t="s">
        <v>1763</v>
      </c>
      <c r="C2186" t="s">
        <v>81</v>
      </c>
      <c r="D2186" t="s">
        <v>358</v>
      </c>
      <c r="E2186" t="s">
        <v>243</v>
      </c>
      <c r="F2186" t="s">
        <v>57</v>
      </c>
      <c r="G2186">
        <v>1596.173</v>
      </c>
      <c r="H2186">
        <v>43.173999999999999</v>
      </c>
      <c r="I2186">
        <v>-124.059399513</v>
      </c>
      <c r="J2186">
        <v>41011</v>
      </c>
    </row>
    <row r="2187" spans="1:10" x14ac:dyDescent="0.25">
      <c r="A2187" t="str">
        <f t="shared" si="34"/>
        <v>ORCrook</v>
      </c>
      <c r="B2187" t="s">
        <v>1763</v>
      </c>
      <c r="C2187" t="s">
        <v>81</v>
      </c>
      <c r="D2187" t="s">
        <v>415</v>
      </c>
      <c r="E2187" t="s">
        <v>1768</v>
      </c>
      <c r="F2187" t="s">
        <v>57</v>
      </c>
      <c r="G2187">
        <v>2979.0859999999998</v>
      </c>
      <c r="H2187">
        <v>44.142200000000003</v>
      </c>
      <c r="I2187">
        <v>-120.3566916</v>
      </c>
      <c r="J2187">
        <v>41013</v>
      </c>
    </row>
    <row r="2188" spans="1:10" x14ac:dyDescent="0.25">
      <c r="A2188" t="str">
        <f t="shared" si="34"/>
        <v>ORCurry</v>
      </c>
      <c r="B2188" t="s">
        <v>1763</v>
      </c>
      <c r="C2188" t="s">
        <v>81</v>
      </c>
      <c r="D2188" t="s">
        <v>417</v>
      </c>
      <c r="E2188" t="s">
        <v>1554</v>
      </c>
      <c r="F2188" t="s">
        <v>57</v>
      </c>
      <c r="G2188">
        <v>1627.46</v>
      </c>
      <c r="H2188">
        <v>42.457799999999999</v>
      </c>
      <c r="I2188">
        <v>-124.15658639900001</v>
      </c>
      <c r="J2188">
        <v>41015</v>
      </c>
    </row>
    <row r="2189" spans="1:10" x14ac:dyDescent="0.25">
      <c r="A2189" t="str">
        <f t="shared" si="34"/>
        <v>ORDeschutes</v>
      </c>
      <c r="B2189" t="s">
        <v>1763</v>
      </c>
      <c r="C2189" t="s">
        <v>81</v>
      </c>
      <c r="D2189" t="s">
        <v>418</v>
      </c>
      <c r="E2189" t="s">
        <v>1769</v>
      </c>
      <c r="F2189" t="s">
        <v>57</v>
      </c>
      <c r="G2189">
        <v>3018.1860000000001</v>
      </c>
      <c r="H2189">
        <v>43.914900000000003</v>
      </c>
      <c r="I2189">
        <v>-121.22780993400001</v>
      </c>
      <c r="J2189">
        <v>41017</v>
      </c>
    </row>
    <row r="2190" spans="1:10" x14ac:dyDescent="0.25">
      <c r="A2190" t="str">
        <f t="shared" si="34"/>
        <v>ORDouglas</v>
      </c>
      <c r="B2190" t="s">
        <v>1763</v>
      </c>
      <c r="C2190" t="s">
        <v>81</v>
      </c>
      <c r="D2190" t="s">
        <v>419</v>
      </c>
      <c r="E2190" t="s">
        <v>594</v>
      </c>
      <c r="F2190" t="s">
        <v>57</v>
      </c>
      <c r="G2190">
        <v>5036.0749999999998</v>
      </c>
      <c r="H2190">
        <v>43.279699999999998</v>
      </c>
      <c r="I2190">
        <v>-123.166181627</v>
      </c>
      <c r="J2190">
        <v>41019</v>
      </c>
    </row>
    <row r="2191" spans="1:10" x14ac:dyDescent="0.25">
      <c r="A2191" t="str">
        <f t="shared" si="34"/>
        <v>ORGilliam</v>
      </c>
      <c r="B2191" t="s">
        <v>1763</v>
      </c>
      <c r="C2191" t="s">
        <v>81</v>
      </c>
      <c r="D2191" t="s">
        <v>421</v>
      </c>
      <c r="E2191" t="s">
        <v>1770</v>
      </c>
      <c r="F2191" t="s">
        <v>57</v>
      </c>
      <c r="G2191">
        <v>1204.809</v>
      </c>
      <c r="H2191">
        <v>45.378</v>
      </c>
      <c r="I2191">
        <v>-120.210926751</v>
      </c>
      <c r="J2191">
        <v>41021</v>
      </c>
    </row>
    <row r="2192" spans="1:10" x14ac:dyDescent="0.25">
      <c r="A2192" t="str">
        <f t="shared" si="34"/>
        <v>ORGrant</v>
      </c>
      <c r="B2192" t="s">
        <v>1763</v>
      </c>
      <c r="C2192" t="s">
        <v>81</v>
      </c>
      <c r="D2192" t="s">
        <v>360</v>
      </c>
      <c r="E2192" t="s">
        <v>465</v>
      </c>
      <c r="F2192" t="s">
        <v>57</v>
      </c>
      <c r="G2192">
        <v>4528.5410000000002</v>
      </c>
      <c r="H2192">
        <v>44.491</v>
      </c>
      <c r="I2192">
        <v>-119.007528099</v>
      </c>
      <c r="J2192">
        <v>41023</v>
      </c>
    </row>
    <row r="2193" spans="1:10" x14ac:dyDescent="0.25">
      <c r="A2193" t="str">
        <f t="shared" si="34"/>
        <v>ORHarney</v>
      </c>
      <c r="B2193" t="s">
        <v>1763</v>
      </c>
      <c r="C2193" t="s">
        <v>81</v>
      </c>
      <c r="D2193" t="s">
        <v>362</v>
      </c>
      <c r="E2193" t="s">
        <v>1771</v>
      </c>
      <c r="F2193" t="s">
        <v>57</v>
      </c>
      <c r="G2193">
        <v>10133.17</v>
      </c>
      <c r="H2193">
        <v>43.063800000000001</v>
      </c>
      <c r="I2193">
        <v>-118.967806033</v>
      </c>
      <c r="J2193">
        <v>41025</v>
      </c>
    </row>
    <row r="2194" spans="1:10" x14ac:dyDescent="0.25">
      <c r="A2194" t="str">
        <f t="shared" si="34"/>
        <v>ORJosephine</v>
      </c>
      <c r="B2194" t="s">
        <v>1763</v>
      </c>
      <c r="C2194" t="s">
        <v>81</v>
      </c>
      <c r="D2194" t="s">
        <v>366</v>
      </c>
      <c r="E2194" t="s">
        <v>1772</v>
      </c>
      <c r="F2194" t="s">
        <v>57</v>
      </c>
      <c r="G2194">
        <v>1639.6679999999999</v>
      </c>
      <c r="H2194">
        <v>42.365499999999997</v>
      </c>
      <c r="I2194">
        <v>-123.55559928300001</v>
      </c>
      <c r="J2194">
        <v>41033</v>
      </c>
    </row>
    <row r="2195" spans="1:10" x14ac:dyDescent="0.25">
      <c r="A2195" t="str">
        <f t="shared" si="34"/>
        <v>ORKlamath</v>
      </c>
      <c r="B2195" t="s">
        <v>1763</v>
      </c>
      <c r="C2195" t="s">
        <v>81</v>
      </c>
      <c r="D2195" t="s">
        <v>368</v>
      </c>
      <c r="E2195" t="s">
        <v>1773</v>
      </c>
      <c r="F2195" t="s">
        <v>57</v>
      </c>
      <c r="G2195">
        <v>5941.0519999999997</v>
      </c>
      <c r="H2195">
        <v>42.686300000000003</v>
      </c>
      <c r="I2195">
        <v>-121.650112574</v>
      </c>
      <c r="J2195">
        <v>41035</v>
      </c>
    </row>
    <row r="2196" spans="1:10" x14ac:dyDescent="0.25">
      <c r="A2196" t="str">
        <f t="shared" si="34"/>
        <v>ORLane</v>
      </c>
      <c r="B2196" t="s">
        <v>1763</v>
      </c>
      <c r="C2196" t="s">
        <v>81</v>
      </c>
      <c r="D2196" t="s">
        <v>327</v>
      </c>
      <c r="E2196" t="s">
        <v>1075</v>
      </c>
      <c r="F2196" t="s">
        <v>57</v>
      </c>
      <c r="G2196">
        <v>4553.1189999999997</v>
      </c>
      <c r="H2196">
        <v>43.938600000000001</v>
      </c>
      <c r="I2196">
        <v>-122.84751125299999</v>
      </c>
      <c r="J2196">
        <v>41039</v>
      </c>
    </row>
    <row r="2197" spans="1:10" x14ac:dyDescent="0.25">
      <c r="A2197" t="str">
        <f t="shared" si="34"/>
        <v>ORLincoln</v>
      </c>
      <c r="B2197" t="s">
        <v>1763</v>
      </c>
      <c r="C2197" t="s">
        <v>81</v>
      </c>
      <c r="D2197" t="s">
        <v>329</v>
      </c>
      <c r="E2197" t="s">
        <v>245</v>
      </c>
      <c r="F2197" t="s">
        <v>57</v>
      </c>
      <c r="G2197">
        <v>979.76499999999896</v>
      </c>
      <c r="H2197">
        <v>44.642000000000003</v>
      </c>
      <c r="I2197">
        <v>-123.868332735</v>
      </c>
      <c r="J2197">
        <v>41041</v>
      </c>
    </row>
    <row r="2198" spans="1:10" x14ac:dyDescent="0.25">
      <c r="A2198" t="str">
        <f t="shared" si="34"/>
        <v>ORLinn</v>
      </c>
      <c r="B2198" t="s">
        <v>1763</v>
      </c>
      <c r="C2198" t="s">
        <v>81</v>
      </c>
      <c r="D2198" t="s">
        <v>370</v>
      </c>
      <c r="E2198" t="s">
        <v>1027</v>
      </c>
      <c r="F2198" t="s">
        <v>57</v>
      </c>
      <c r="G2198">
        <v>2290.1289999999999</v>
      </c>
      <c r="H2198">
        <v>44.488599999999998</v>
      </c>
      <c r="I2198">
        <v>-122.534119206</v>
      </c>
      <c r="J2198">
        <v>41043</v>
      </c>
    </row>
    <row r="2199" spans="1:10" x14ac:dyDescent="0.25">
      <c r="A2199" t="str">
        <f t="shared" si="34"/>
        <v>ORMarion</v>
      </c>
      <c r="B2199" t="s">
        <v>1763</v>
      </c>
      <c r="C2199" t="s">
        <v>81</v>
      </c>
      <c r="D2199" t="s">
        <v>372</v>
      </c>
      <c r="E2199" t="s">
        <v>256</v>
      </c>
      <c r="F2199" t="s">
        <v>57</v>
      </c>
      <c r="G2199">
        <v>1182.326</v>
      </c>
      <c r="H2199">
        <v>44.903199999999998</v>
      </c>
      <c r="I2199">
        <v>-122.584709291</v>
      </c>
      <c r="J2199">
        <v>41047</v>
      </c>
    </row>
    <row r="2200" spans="1:10" x14ac:dyDescent="0.25">
      <c r="A2200" t="str">
        <f t="shared" si="34"/>
        <v>ORMultnomah</v>
      </c>
      <c r="B2200" t="s">
        <v>1763</v>
      </c>
      <c r="C2200" t="s">
        <v>81</v>
      </c>
      <c r="D2200" t="s">
        <v>374</v>
      </c>
      <c r="E2200" t="s">
        <v>1774</v>
      </c>
      <c r="F2200" t="s">
        <v>57</v>
      </c>
      <c r="G2200">
        <v>431.29700000000003</v>
      </c>
      <c r="H2200">
        <v>45.546900000000001</v>
      </c>
      <c r="I2200">
        <v>-122.415331079</v>
      </c>
      <c r="J2200">
        <v>41051</v>
      </c>
    </row>
    <row r="2201" spans="1:10" x14ac:dyDescent="0.25">
      <c r="A2201" t="str">
        <f t="shared" si="34"/>
        <v>ORSherman</v>
      </c>
      <c r="B2201" t="s">
        <v>1763</v>
      </c>
      <c r="C2201" t="s">
        <v>81</v>
      </c>
      <c r="D2201" t="s">
        <v>376</v>
      </c>
      <c r="E2201" t="s">
        <v>1095</v>
      </c>
      <c r="F2201" t="s">
        <v>57</v>
      </c>
      <c r="G2201">
        <v>823.69399999999905</v>
      </c>
      <c r="H2201">
        <v>45.405200000000001</v>
      </c>
      <c r="I2201">
        <v>-120.689320084</v>
      </c>
      <c r="J2201">
        <v>41055</v>
      </c>
    </row>
    <row r="2202" spans="1:10" x14ac:dyDescent="0.25">
      <c r="A2202" t="str">
        <f t="shared" si="34"/>
        <v>ORUnion</v>
      </c>
      <c r="B2202" t="s">
        <v>1763</v>
      </c>
      <c r="C2202" t="s">
        <v>81</v>
      </c>
      <c r="D2202" t="s">
        <v>339</v>
      </c>
      <c r="E2202" t="s">
        <v>494</v>
      </c>
      <c r="F2202" t="s">
        <v>57</v>
      </c>
      <c r="G2202">
        <v>2036.606</v>
      </c>
      <c r="H2202">
        <v>45.310400000000001</v>
      </c>
      <c r="I2202">
        <v>-118.009031921</v>
      </c>
      <c r="J2202">
        <v>41061</v>
      </c>
    </row>
    <row r="2203" spans="1:10" x14ac:dyDescent="0.25">
      <c r="A2203" t="str">
        <f t="shared" si="34"/>
        <v>ORWasco</v>
      </c>
      <c r="B2203" t="s">
        <v>1763</v>
      </c>
      <c r="C2203" t="s">
        <v>81</v>
      </c>
      <c r="D2203" t="s">
        <v>382</v>
      </c>
      <c r="E2203" t="s">
        <v>1775</v>
      </c>
      <c r="F2203" t="s">
        <v>57</v>
      </c>
      <c r="G2203">
        <v>2381.5189999999998</v>
      </c>
      <c r="H2203">
        <v>45.1601</v>
      </c>
      <c r="I2203">
        <v>-121.16822986</v>
      </c>
      <c r="J2203">
        <v>41065</v>
      </c>
    </row>
    <row r="2204" spans="1:10" x14ac:dyDescent="0.25">
      <c r="A2204" t="str">
        <f t="shared" si="34"/>
        <v>ORHood River</v>
      </c>
      <c r="B2204" t="s">
        <v>1763</v>
      </c>
      <c r="C2204" t="s">
        <v>81</v>
      </c>
      <c r="D2204" t="s">
        <v>364</v>
      </c>
      <c r="E2204" t="s">
        <v>1776</v>
      </c>
      <c r="F2204" t="s">
        <v>57</v>
      </c>
      <c r="G2204">
        <v>521.94899999999905</v>
      </c>
      <c r="H2204">
        <v>45.519199999999998</v>
      </c>
      <c r="I2204">
        <v>-121.65113970500001</v>
      </c>
      <c r="J2204">
        <v>41027</v>
      </c>
    </row>
    <row r="2205" spans="1:10" x14ac:dyDescent="0.25">
      <c r="A2205" t="str">
        <f t="shared" si="34"/>
        <v>ORJackson</v>
      </c>
      <c r="B2205" t="s">
        <v>1763</v>
      </c>
      <c r="C2205" t="s">
        <v>81</v>
      </c>
      <c r="D2205" t="s">
        <v>321</v>
      </c>
      <c r="E2205" t="s">
        <v>232</v>
      </c>
      <c r="F2205" t="s">
        <v>57</v>
      </c>
      <c r="G2205">
        <v>2783.5479999999998</v>
      </c>
      <c r="H2205">
        <v>42.432099999999998</v>
      </c>
      <c r="I2205">
        <v>-122.728487238</v>
      </c>
      <c r="J2205">
        <v>41029</v>
      </c>
    </row>
    <row r="2206" spans="1:10" x14ac:dyDescent="0.25">
      <c r="A2206" t="str">
        <f t="shared" si="34"/>
        <v>ORJefferson</v>
      </c>
      <c r="B2206" t="s">
        <v>1763</v>
      </c>
      <c r="C2206" t="s">
        <v>81</v>
      </c>
      <c r="D2206" t="s">
        <v>323</v>
      </c>
      <c r="E2206" t="s">
        <v>210</v>
      </c>
      <c r="F2206" t="s">
        <v>57</v>
      </c>
      <c r="G2206">
        <v>1780.7850000000001</v>
      </c>
      <c r="H2206">
        <v>44.629399999999997</v>
      </c>
      <c r="I2206">
        <v>-121.175365574</v>
      </c>
      <c r="J2206">
        <v>41031</v>
      </c>
    </row>
    <row r="2207" spans="1:10" x14ac:dyDescent="0.25">
      <c r="A2207" t="str">
        <f t="shared" si="34"/>
        <v>ORLake</v>
      </c>
      <c r="B2207" t="s">
        <v>1763</v>
      </c>
      <c r="C2207" t="s">
        <v>81</v>
      </c>
      <c r="D2207" t="s">
        <v>325</v>
      </c>
      <c r="E2207" t="s">
        <v>534</v>
      </c>
      <c r="F2207" t="s">
        <v>57</v>
      </c>
      <c r="G2207">
        <v>8138.9840000000004</v>
      </c>
      <c r="H2207">
        <v>42.793500000000002</v>
      </c>
      <c r="I2207">
        <v>-120.387484331</v>
      </c>
      <c r="J2207">
        <v>41037</v>
      </c>
    </row>
    <row r="2208" spans="1:10" x14ac:dyDescent="0.25">
      <c r="A2208" t="str">
        <f t="shared" si="34"/>
        <v>ORMalheur</v>
      </c>
      <c r="B2208" t="s">
        <v>1763</v>
      </c>
      <c r="C2208" t="s">
        <v>81</v>
      </c>
      <c r="D2208" t="s">
        <v>331</v>
      </c>
      <c r="E2208" t="s">
        <v>1777</v>
      </c>
      <c r="F2208" t="s">
        <v>57</v>
      </c>
      <c r="G2208">
        <v>9887.5319999999992</v>
      </c>
      <c r="H2208">
        <v>43.1935</v>
      </c>
      <c r="I2208">
        <v>-117.623013672</v>
      </c>
      <c r="J2208">
        <v>41045</v>
      </c>
    </row>
    <row r="2209" spans="1:10" x14ac:dyDescent="0.25">
      <c r="A2209" t="str">
        <f t="shared" si="34"/>
        <v>ORMorrow</v>
      </c>
      <c r="B2209" t="s">
        <v>1763</v>
      </c>
      <c r="C2209" t="s">
        <v>81</v>
      </c>
      <c r="D2209" t="s">
        <v>333</v>
      </c>
      <c r="E2209" t="s">
        <v>1702</v>
      </c>
      <c r="F2209" t="s">
        <v>57</v>
      </c>
      <c r="G2209">
        <v>2031.6089999999999</v>
      </c>
      <c r="H2209">
        <v>45.418799999999997</v>
      </c>
      <c r="I2209">
        <v>-119.58439312100001</v>
      </c>
      <c r="J2209">
        <v>41049</v>
      </c>
    </row>
    <row r="2210" spans="1:10" x14ac:dyDescent="0.25">
      <c r="A2210" t="str">
        <f t="shared" si="34"/>
        <v>ORPolk</v>
      </c>
      <c r="B2210" t="s">
        <v>1763</v>
      </c>
      <c r="C2210" t="s">
        <v>81</v>
      </c>
      <c r="D2210" t="s">
        <v>335</v>
      </c>
      <c r="E2210" t="s">
        <v>512</v>
      </c>
      <c r="F2210" t="s">
        <v>57</v>
      </c>
      <c r="G2210">
        <v>740.78700000000003</v>
      </c>
      <c r="H2210">
        <v>44.903500000000001</v>
      </c>
      <c r="I2210">
        <v>-123.413370697</v>
      </c>
      <c r="J2210">
        <v>41053</v>
      </c>
    </row>
    <row r="2211" spans="1:10" x14ac:dyDescent="0.25">
      <c r="A2211" t="str">
        <f t="shared" si="34"/>
        <v>ORTillamook</v>
      </c>
      <c r="B2211" t="s">
        <v>1763</v>
      </c>
      <c r="C2211" t="s">
        <v>81</v>
      </c>
      <c r="D2211" t="s">
        <v>337</v>
      </c>
      <c r="E2211" t="s">
        <v>244</v>
      </c>
      <c r="F2211" t="s">
        <v>57</v>
      </c>
      <c r="G2211">
        <v>1102.58</v>
      </c>
      <c r="H2211">
        <v>45.4634</v>
      </c>
      <c r="I2211">
        <v>-123.71269929</v>
      </c>
      <c r="J2211">
        <v>41057</v>
      </c>
    </row>
    <row r="2212" spans="1:10" x14ac:dyDescent="0.25">
      <c r="A2212" t="str">
        <f t="shared" si="34"/>
        <v>PABedford</v>
      </c>
      <c r="B2212" t="s">
        <v>1778</v>
      </c>
      <c r="C2212" t="s">
        <v>131</v>
      </c>
      <c r="D2212" t="s">
        <v>356</v>
      </c>
      <c r="E2212" t="s">
        <v>1779</v>
      </c>
      <c r="F2212" t="s">
        <v>57</v>
      </c>
      <c r="G2212">
        <v>1012.296</v>
      </c>
      <c r="H2212">
        <v>40.006500000000003</v>
      </c>
      <c r="I2212">
        <v>-78.490299823000001</v>
      </c>
      <c r="J2212">
        <v>42009</v>
      </c>
    </row>
    <row r="2213" spans="1:10" x14ac:dyDescent="0.25">
      <c r="A2213" t="str">
        <f t="shared" si="34"/>
        <v>PABerks</v>
      </c>
      <c r="B2213" t="s">
        <v>1778</v>
      </c>
      <c r="C2213" t="s">
        <v>131</v>
      </c>
      <c r="D2213" t="s">
        <v>358</v>
      </c>
      <c r="E2213" t="s">
        <v>1780</v>
      </c>
      <c r="F2213" t="s">
        <v>57</v>
      </c>
      <c r="G2213">
        <v>856.50599999999895</v>
      </c>
      <c r="H2213">
        <v>40.4163</v>
      </c>
      <c r="I2213">
        <v>-75.926003922999996</v>
      </c>
      <c r="J2213">
        <v>42011</v>
      </c>
    </row>
    <row r="2214" spans="1:10" x14ac:dyDescent="0.25">
      <c r="A2214" t="str">
        <f t="shared" si="34"/>
        <v>PABlair</v>
      </c>
      <c r="B2214" t="s">
        <v>1778</v>
      </c>
      <c r="C2214" t="s">
        <v>131</v>
      </c>
      <c r="D2214" t="s">
        <v>415</v>
      </c>
      <c r="E2214" t="s">
        <v>1781</v>
      </c>
      <c r="F2214" t="s">
        <v>57</v>
      </c>
      <c r="G2214">
        <v>525.79999999999905</v>
      </c>
      <c r="H2214">
        <v>40.481000000000002</v>
      </c>
      <c r="I2214">
        <v>-78.348604587200001</v>
      </c>
      <c r="J2214">
        <v>42013</v>
      </c>
    </row>
    <row r="2215" spans="1:10" x14ac:dyDescent="0.25">
      <c r="A2215" t="str">
        <f t="shared" si="34"/>
        <v>PAButler</v>
      </c>
      <c r="B2215" t="s">
        <v>1778</v>
      </c>
      <c r="C2215" t="s">
        <v>131</v>
      </c>
      <c r="D2215" t="s">
        <v>419</v>
      </c>
      <c r="E2215" t="s">
        <v>416</v>
      </c>
      <c r="F2215" t="s">
        <v>57</v>
      </c>
      <c r="G2215">
        <v>788.60400000000004</v>
      </c>
      <c r="H2215">
        <v>40.911700000000003</v>
      </c>
      <c r="I2215">
        <v>-79.912981051000003</v>
      </c>
      <c r="J2215">
        <v>42019</v>
      </c>
    </row>
    <row r="2216" spans="1:10" x14ac:dyDescent="0.25">
      <c r="A2216" t="str">
        <f t="shared" si="34"/>
        <v>PACambria</v>
      </c>
      <c r="B2216" t="s">
        <v>1778</v>
      </c>
      <c r="C2216" t="s">
        <v>131</v>
      </c>
      <c r="D2216" t="s">
        <v>421</v>
      </c>
      <c r="E2216" t="s">
        <v>1782</v>
      </c>
      <c r="F2216" t="s">
        <v>57</v>
      </c>
      <c r="G2216">
        <v>688.351</v>
      </c>
      <c r="H2216">
        <v>40.4953</v>
      </c>
      <c r="I2216">
        <v>-78.713703220200003</v>
      </c>
      <c r="J2216">
        <v>42021</v>
      </c>
    </row>
    <row r="2217" spans="1:10" x14ac:dyDescent="0.25">
      <c r="A2217" t="str">
        <f t="shared" si="34"/>
        <v>PACarbon</v>
      </c>
      <c r="B2217" t="s">
        <v>1778</v>
      </c>
      <c r="C2217" t="s">
        <v>131</v>
      </c>
      <c r="D2217" t="s">
        <v>362</v>
      </c>
      <c r="E2217" t="s">
        <v>1438</v>
      </c>
      <c r="F2217" t="s">
        <v>57</v>
      </c>
      <c r="G2217">
        <v>381.45999999999901</v>
      </c>
      <c r="H2217">
        <v>40.918199999999999</v>
      </c>
      <c r="I2217">
        <v>-75.708809028700003</v>
      </c>
      <c r="J2217">
        <v>42025</v>
      </c>
    </row>
    <row r="2218" spans="1:10" x14ac:dyDescent="0.25">
      <c r="A2218" t="str">
        <f t="shared" si="34"/>
        <v>PAClinton</v>
      </c>
      <c r="B2218" t="s">
        <v>1778</v>
      </c>
      <c r="C2218" t="s">
        <v>131</v>
      </c>
      <c r="D2218" t="s">
        <v>368</v>
      </c>
      <c r="E2218" t="s">
        <v>900</v>
      </c>
      <c r="F2218" t="s">
        <v>57</v>
      </c>
      <c r="G2218">
        <v>887.98400000000004</v>
      </c>
      <c r="H2218">
        <v>41.234099999999998</v>
      </c>
      <c r="I2218">
        <v>-77.638143954300006</v>
      </c>
      <c r="J2218">
        <v>42035</v>
      </c>
    </row>
    <row r="2219" spans="1:10" x14ac:dyDescent="0.25">
      <c r="A2219" t="str">
        <f t="shared" si="34"/>
        <v>PAColumbia</v>
      </c>
      <c r="B2219" t="s">
        <v>1778</v>
      </c>
      <c r="C2219" t="s">
        <v>131</v>
      </c>
      <c r="D2219" t="s">
        <v>325</v>
      </c>
      <c r="E2219" t="s">
        <v>277</v>
      </c>
      <c r="F2219" t="s">
        <v>57</v>
      </c>
      <c r="G2219">
        <v>483.108</v>
      </c>
      <c r="H2219">
        <v>41.048699999999997</v>
      </c>
      <c r="I2219">
        <v>-76.405188948100005</v>
      </c>
      <c r="J2219">
        <v>42037</v>
      </c>
    </row>
    <row r="2220" spans="1:10" x14ac:dyDescent="0.25">
      <c r="A2220" t="str">
        <f t="shared" si="34"/>
        <v>PACrawford</v>
      </c>
      <c r="B2220" t="s">
        <v>1778</v>
      </c>
      <c r="C2220" t="s">
        <v>131</v>
      </c>
      <c r="D2220" t="s">
        <v>327</v>
      </c>
      <c r="E2220" t="s">
        <v>503</v>
      </c>
      <c r="F2220" t="s">
        <v>57</v>
      </c>
      <c r="G2220">
        <v>1012.298</v>
      </c>
      <c r="H2220">
        <v>41.684699999999999</v>
      </c>
      <c r="I2220">
        <v>-80.106256582200004</v>
      </c>
      <c r="J2220">
        <v>42039</v>
      </c>
    </row>
    <row r="2221" spans="1:10" x14ac:dyDescent="0.25">
      <c r="A2221" t="str">
        <f t="shared" si="34"/>
        <v>PAElk</v>
      </c>
      <c r="B2221" t="s">
        <v>1778</v>
      </c>
      <c r="C2221" t="s">
        <v>131</v>
      </c>
      <c r="D2221" t="s">
        <v>372</v>
      </c>
      <c r="E2221" t="s">
        <v>1041</v>
      </c>
      <c r="F2221" t="s">
        <v>57</v>
      </c>
      <c r="G2221">
        <v>827.35799999999904</v>
      </c>
      <c r="H2221">
        <v>41.425199999999997</v>
      </c>
      <c r="I2221">
        <v>-78.649158330299997</v>
      </c>
      <c r="J2221">
        <v>42047</v>
      </c>
    </row>
    <row r="2222" spans="1:10" x14ac:dyDescent="0.25">
      <c r="A2222" t="str">
        <f t="shared" si="34"/>
        <v>PAForest</v>
      </c>
      <c r="B2222" t="s">
        <v>1778</v>
      </c>
      <c r="C2222" t="s">
        <v>131</v>
      </c>
      <c r="D2222" t="s">
        <v>335</v>
      </c>
      <c r="E2222" t="s">
        <v>1783</v>
      </c>
      <c r="F2222" t="s">
        <v>57</v>
      </c>
      <c r="G2222">
        <v>427.185</v>
      </c>
      <c r="H2222">
        <v>41.512999999999998</v>
      </c>
      <c r="I2222">
        <v>-79.236060775400006</v>
      </c>
      <c r="J2222">
        <v>42053</v>
      </c>
    </row>
    <row r="2223" spans="1:10" x14ac:dyDescent="0.25">
      <c r="A2223" t="str">
        <f t="shared" si="34"/>
        <v>PAFulton</v>
      </c>
      <c r="B2223" t="s">
        <v>1778</v>
      </c>
      <c r="C2223" t="s">
        <v>131</v>
      </c>
      <c r="D2223" t="s">
        <v>337</v>
      </c>
      <c r="E2223" t="s">
        <v>463</v>
      </c>
      <c r="F2223" t="s">
        <v>57</v>
      </c>
      <c r="G2223">
        <v>437.55099999999902</v>
      </c>
      <c r="H2223">
        <v>39.9253</v>
      </c>
      <c r="I2223">
        <v>-78.112693449899993</v>
      </c>
      <c r="J2223">
        <v>42057</v>
      </c>
    </row>
    <row r="2224" spans="1:10" x14ac:dyDescent="0.25">
      <c r="A2224" t="str">
        <f t="shared" si="34"/>
        <v>PAIndiana</v>
      </c>
      <c r="B2224" t="s">
        <v>1778</v>
      </c>
      <c r="C2224" t="s">
        <v>131</v>
      </c>
      <c r="D2224" t="s">
        <v>380</v>
      </c>
      <c r="E2224" t="s">
        <v>1784</v>
      </c>
      <c r="F2224" t="s">
        <v>57</v>
      </c>
      <c r="G2224">
        <v>827.02999999999895</v>
      </c>
      <c r="H2224">
        <v>40.652099999999997</v>
      </c>
      <c r="I2224">
        <v>-79.087515358499999</v>
      </c>
      <c r="J2224">
        <v>42063</v>
      </c>
    </row>
    <row r="2225" spans="1:10" x14ac:dyDescent="0.25">
      <c r="A2225" t="str">
        <f t="shared" si="34"/>
        <v>PAJefferson</v>
      </c>
      <c r="B2225" t="s">
        <v>1778</v>
      </c>
      <c r="C2225" t="s">
        <v>131</v>
      </c>
      <c r="D2225" t="s">
        <v>382</v>
      </c>
      <c r="E2225" t="s">
        <v>210</v>
      </c>
      <c r="F2225" t="s">
        <v>57</v>
      </c>
      <c r="G2225">
        <v>652.42899999999895</v>
      </c>
      <c r="H2225">
        <v>41.1282</v>
      </c>
      <c r="I2225">
        <v>-78.999426825800001</v>
      </c>
      <c r="J2225">
        <v>42065</v>
      </c>
    </row>
    <row r="2226" spans="1:10" x14ac:dyDescent="0.25">
      <c r="A2226" t="str">
        <f t="shared" si="34"/>
        <v>PAJuniata</v>
      </c>
      <c r="B2226" t="s">
        <v>1778</v>
      </c>
      <c r="C2226" t="s">
        <v>131</v>
      </c>
      <c r="D2226" t="s">
        <v>341</v>
      </c>
      <c r="E2226" t="s">
        <v>1785</v>
      </c>
      <c r="F2226" t="s">
        <v>57</v>
      </c>
      <c r="G2226">
        <v>391.35</v>
      </c>
      <c r="H2226">
        <v>40.531100000000002</v>
      </c>
      <c r="I2226">
        <v>-77.402174990999995</v>
      </c>
      <c r="J2226">
        <v>42067</v>
      </c>
    </row>
    <row r="2227" spans="1:10" x14ac:dyDescent="0.25">
      <c r="A2227" t="str">
        <f t="shared" si="34"/>
        <v>PALackawanna</v>
      </c>
      <c r="B2227" t="s">
        <v>1778</v>
      </c>
      <c r="C2227" t="s">
        <v>131</v>
      </c>
      <c r="D2227" t="s">
        <v>433</v>
      </c>
      <c r="E2227" t="s">
        <v>1786</v>
      </c>
      <c r="F2227" t="s">
        <v>57</v>
      </c>
      <c r="G2227">
        <v>459.07799999999901</v>
      </c>
      <c r="H2227">
        <v>41.436799999999998</v>
      </c>
      <c r="I2227">
        <v>-75.609207826000002</v>
      </c>
      <c r="J2227">
        <v>42069</v>
      </c>
    </row>
    <row r="2228" spans="1:10" x14ac:dyDescent="0.25">
      <c r="A2228" t="str">
        <f t="shared" si="34"/>
        <v>PALawrence</v>
      </c>
      <c r="B2228" t="s">
        <v>1778</v>
      </c>
      <c r="C2228" t="s">
        <v>131</v>
      </c>
      <c r="D2228" t="s">
        <v>385</v>
      </c>
      <c r="E2228" t="s">
        <v>348</v>
      </c>
      <c r="F2228" t="s">
        <v>57</v>
      </c>
      <c r="G2228">
        <v>358.17500000000001</v>
      </c>
      <c r="H2228">
        <v>40.991199999999999</v>
      </c>
      <c r="I2228">
        <v>-80.334226897899995</v>
      </c>
      <c r="J2228">
        <v>42073</v>
      </c>
    </row>
    <row r="2229" spans="1:10" x14ac:dyDescent="0.25">
      <c r="A2229" t="str">
        <f t="shared" si="34"/>
        <v>PALebanon</v>
      </c>
      <c r="B2229" t="s">
        <v>1778</v>
      </c>
      <c r="C2229" t="s">
        <v>131</v>
      </c>
      <c r="D2229" t="s">
        <v>343</v>
      </c>
      <c r="E2229" t="s">
        <v>1787</v>
      </c>
      <c r="F2229" t="s">
        <v>57</v>
      </c>
      <c r="G2229">
        <v>361.83300000000003</v>
      </c>
      <c r="H2229">
        <v>40.367199999999997</v>
      </c>
      <c r="I2229">
        <v>-76.457691770400004</v>
      </c>
      <c r="J2229">
        <v>42075</v>
      </c>
    </row>
    <row r="2230" spans="1:10" x14ac:dyDescent="0.25">
      <c r="A2230" t="str">
        <f t="shared" si="34"/>
        <v>PALehigh</v>
      </c>
      <c r="B2230" t="s">
        <v>1778</v>
      </c>
      <c r="C2230" t="s">
        <v>131</v>
      </c>
      <c r="D2230" t="s">
        <v>345</v>
      </c>
      <c r="E2230" t="s">
        <v>1788</v>
      </c>
      <c r="F2230" t="s">
        <v>57</v>
      </c>
      <c r="G2230">
        <v>345.166</v>
      </c>
      <c r="H2230">
        <v>40.612699999999997</v>
      </c>
      <c r="I2230">
        <v>-75.592359037999998</v>
      </c>
      <c r="J2230">
        <v>42077</v>
      </c>
    </row>
    <row r="2231" spans="1:10" x14ac:dyDescent="0.25">
      <c r="A2231" t="str">
        <f t="shared" si="34"/>
        <v>PALuzerne</v>
      </c>
      <c r="B2231" t="s">
        <v>1778</v>
      </c>
      <c r="C2231" t="s">
        <v>131</v>
      </c>
      <c r="D2231" t="s">
        <v>347</v>
      </c>
      <c r="E2231" t="s">
        <v>1789</v>
      </c>
      <c r="F2231" t="s">
        <v>57</v>
      </c>
      <c r="G2231">
        <v>890.33299999999895</v>
      </c>
      <c r="H2231">
        <v>41.177</v>
      </c>
      <c r="I2231">
        <v>-75.989011769599998</v>
      </c>
      <c r="J2231">
        <v>42079</v>
      </c>
    </row>
    <row r="2232" spans="1:10" x14ac:dyDescent="0.25">
      <c r="A2232" t="str">
        <f t="shared" si="34"/>
        <v>PAAdams</v>
      </c>
      <c r="B2232" t="s">
        <v>1778</v>
      </c>
      <c r="C2232" t="s">
        <v>131</v>
      </c>
      <c r="D2232" t="s">
        <v>349</v>
      </c>
      <c r="E2232" t="s">
        <v>581</v>
      </c>
      <c r="F2232" t="s">
        <v>57</v>
      </c>
      <c r="G2232">
        <v>518.66800000000001</v>
      </c>
      <c r="H2232">
        <v>39.871499999999997</v>
      </c>
      <c r="I2232">
        <v>-77.2178620806</v>
      </c>
      <c r="J2232">
        <v>42001</v>
      </c>
    </row>
    <row r="2233" spans="1:10" x14ac:dyDescent="0.25">
      <c r="A2233" t="str">
        <f t="shared" si="34"/>
        <v>PAAllegheny</v>
      </c>
      <c r="B2233" t="s">
        <v>1778</v>
      </c>
      <c r="C2233" t="s">
        <v>131</v>
      </c>
      <c r="D2233" t="s">
        <v>351</v>
      </c>
      <c r="E2233" t="s">
        <v>1790</v>
      </c>
      <c r="F2233" t="s">
        <v>57</v>
      </c>
      <c r="G2233">
        <v>730.07500000000005</v>
      </c>
      <c r="H2233">
        <v>40.468800000000002</v>
      </c>
      <c r="I2233">
        <v>-79.981209246800006</v>
      </c>
      <c r="J2233">
        <v>42003</v>
      </c>
    </row>
    <row r="2234" spans="1:10" x14ac:dyDescent="0.25">
      <c r="A2234" t="str">
        <f t="shared" si="34"/>
        <v>PAArmstrong</v>
      </c>
      <c r="B2234" t="s">
        <v>1778</v>
      </c>
      <c r="C2234" t="s">
        <v>131</v>
      </c>
      <c r="D2234" t="s">
        <v>352</v>
      </c>
      <c r="E2234" t="s">
        <v>1791</v>
      </c>
      <c r="F2234" t="s">
        <v>57</v>
      </c>
      <c r="G2234">
        <v>653.20299999999895</v>
      </c>
      <c r="H2234">
        <v>40.8123</v>
      </c>
      <c r="I2234">
        <v>-79.464518256800005</v>
      </c>
      <c r="J2234">
        <v>42005</v>
      </c>
    </row>
    <row r="2235" spans="1:10" x14ac:dyDescent="0.25">
      <c r="A2235" t="str">
        <f t="shared" si="34"/>
        <v>PABeaver</v>
      </c>
      <c r="B2235" t="s">
        <v>1778</v>
      </c>
      <c r="C2235" t="s">
        <v>131</v>
      </c>
      <c r="D2235" t="s">
        <v>354</v>
      </c>
      <c r="E2235" t="s">
        <v>1733</v>
      </c>
      <c r="F2235" t="s">
        <v>57</v>
      </c>
      <c r="G2235">
        <v>434.71199999999902</v>
      </c>
      <c r="H2235">
        <v>40.682299999999998</v>
      </c>
      <c r="I2235">
        <v>-80.349298264200002</v>
      </c>
      <c r="J2235">
        <v>42007</v>
      </c>
    </row>
    <row r="2236" spans="1:10" x14ac:dyDescent="0.25">
      <c r="A2236" t="str">
        <f t="shared" si="34"/>
        <v>PABradford</v>
      </c>
      <c r="B2236" t="s">
        <v>1778</v>
      </c>
      <c r="C2236" t="s">
        <v>131</v>
      </c>
      <c r="D2236" t="s">
        <v>417</v>
      </c>
      <c r="E2236" t="s">
        <v>653</v>
      </c>
      <c r="F2236" t="s">
        <v>57</v>
      </c>
      <c r="G2236">
        <v>1147.3989999999999</v>
      </c>
      <c r="H2236">
        <v>41.788699999999999</v>
      </c>
      <c r="I2236">
        <v>-76.515403946399999</v>
      </c>
      <c r="J2236">
        <v>42015</v>
      </c>
    </row>
    <row r="2237" spans="1:10" x14ac:dyDescent="0.25">
      <c r="A2237" t="str">
        <f t="shared" si="34"/>
        <v>PABucks</v>
      </c>
      <c r="B2237" t="s">
        <v>1778</v>
      </c>
      <c r="C2237" t="s">
        <v>131</v>
      </c>
      <c r="D2237" t="s">
        <v>418</v>
      </c>
      <c r="E2237" t="s">
        <v>1792</v>
      </c>
      <c r="F2237" t="s">
        <v>57</v>
      </c>
      <c r="G2237">
        <v>604.30700000000002</v>
      </c>
      <c r="H2237">
        <v>40.336799999999997</v>
      </c>
      <c r="I2237">
        <v>-75.106778656200007</v>
      </c>
      <c r="J2237">
        <v>42017</v>
      </c>
    </row>
    <row r="2238" spans="1:10" x14ac:dyDescent="0.25">
      <c r="A2238" t="str">
        <f t="shared" si="34"/>
        <v>PACentre</v>
      </c>
      <c r="B2238" t="s">
        <v>1778</v>
      </c>
      <c r="C2238" t="s">
        <v>131</v>
      </c>
      <c r="D2238" t="s">
        <v>364</v>
      </c>
      <c r="E2238" t="s">
        <v>1793</v>
      </c>
      <c r="F2238" t="s">
        <v>57</v>
      </c>
      <c r="G2238">
        <v>1109.921</v>
      </c>
      <c r="H2238">
        <v>40.9193</v>
      </c>
      <c r="I2238">
        <v>-77.819948299399996</v>
      </c>
      <c r="J2238">
        <v>42027</v>
      </c>
    </row>
    <row r="2239" spans="1:10" x14ac:dyDescent="0.25">
      <c r="A2239" t="str">
        <f t="shared" si="34"/>
        <v>PAChester</v>
      </c>
      <c r="B2239" t="s">
        <v>1778</v>
      </c>
      <c r="C2239" t="s">
        <v>131</v>
      </c>
      <c r="D2239" t="s">
        <v>321</v>
      </c>
      <c r="E2239" t="s">
        <v>1794</v>
      </c>
      <c r="F2239" t="s">
        <v>57</v>
      </c>
      <c r="G2239">
        <v>750.50800000000004</v>
      </c>
      <c r="H2239">
        <v>39.973100000000002</v>
      </c>
      <c r="I2239">
        <v>-75.748424333000003</v>
      </c>
      <c r="J2239">
        <v>42029</v>
      </c>
    </row>
    <row r="2240" spans="1:10" x14ac:dyDescent="0.25">
      <c r="A2240" t="str">
        <f t="shared" si="34"/>
        <v>PAClarion</v>
      </c>
      <c r="B2240" t="s">
        <v>1778</v>
      </c>
      <c r="C2240" t="s">
        <v>131</v>
      </c>
      <c r="D2240" t="s">
        <v>323</v>
      </c>
      <c r="E2240" t="s">
        <v>1795</v>
      </c>
      <c r="F2240" t="s">
        <v>57</v>
      </c>
      <c r="G2240">
        <v>600.83399999999904</v>
      </c>
      <c r="H2240">
        <v>41.192399999999999</v>
      </c>
      <c r="I2240">
        <v>-79.420969669000002</v>
      </c>
      <c r="J2240">
        <v>42031</v>
      </c>
    </row>
    <row r="2241" spans="1:10" x14ac:dyDescent="0.25">
      <c r="A2241" t="str">
        <f t="shared" si="34"/>
        <v>PAClearfield</v>
      </c>
      <c r="B2241" t="s">
        <v>1778</v>
      </c>
      <c r="C2241" t="s">
        <v>131</v>
      </c>
      <c r="D2241" t="s">
        <v>366</v>
      </c>
      <c r="E2241" t="s">
        <v>1796</v>
      </c>
      <c r="F2241" t="s">
        <v>57</v>
      </c>
      <c r="G2241">
        <v>1144.722</v>
      </c>
      <c r="H2241">
        <v>41.0002</v>
      </c>
      <c r="I2241">
        <v>-78.474121715699994</v>
      </c>
      <c r="J2241">
        <v>42033</v>
      </c>
    </row>
    <row r="2242" spans="1:10" x14ac:dyDescent="0.25">
      <c r="A2242" t="str">
        <f t="shared" si="34"/>
        <v>PACumberland</v>
      </c>
      <c r="B2242" t="s">
        <v>1778</v>
      </c>
      <c r="C2242" t="s">
        <v>131</v>
      </c>
      <c r="D2242" t="s">
        <v>329</v>
      </c>
      <c r="E2242" t="s">
        <v>228</v>
      </c>
      <c r="F2242" t="s">
        <v>57</v>
      </c>
      <c r="G2242">
        <v>545.45899999999904</v>
      </c>
      <c r="H2242">
        <v>40.163600000000002</v>
      </c>
      <c r="I2242">
        <v>-77.265554288399997</v>
      </c>
      <c r="J2242">
        <v>42041</v>
      </c>
    </row>
    <row r="2243" spans="1:10" x14ac:dyDescent="0.25">
      <c r="A2243" t="str">
        <f t="shared" ref="A2243:A2306" si="35">C2243&amp;E2243</f>
        <v>PADauphin</v>
      </c>
      <c r="B2243" t="s">
        <v>1778</v>
      </c>
      <c r="C2243" t="s">
        <v>131</v>
      </c>
      <c r="D2243" t="s">
        <v>370</v>
      </c>
      <c r="E2243" t="s">
        <v>1797</v>
      </c>
      <c r="F2243" t="s">
        <v>57</v>
      </c>
      <c r="G2243">
        <v>525.04700000000003</v>
      </c>
      <c r="H2243">
        <v>40.415500000000002</v>
      </c>
      <c r="I2243">
        <v>-76.779466815000006</v>
      </c>
      <c r="J2243">
        <v>42043</v>
      </c>
    </row>
    <row r="2244" spans="1:10" x14ac:dyDescent="0.25">
      <c r="A2244" t="str">
        <f t="shared" si="35"/>
        <v>PADelaware</v>
      </c>
      <c r="B2244" t="s">
        <v>1778</v>
      </c>
      <c r="C2244" t="s">
        <v>131</v>
      </c>
      <c r="D2244" t="s">
        <v>331</v>
      </c>
      <c r="E2244" t="s">
        <v>246</v>
      </c>
      <c r="F2244" t="s">
        <v>57</v>
      </c>
      <c r="G2244">
        <v>183.84299999999899</v>
      </c>
      <c r="H2244">
        <v>39.916699999999999</v>
      </c>
      <c r="I2244">
        <v>-75.399042803399993</v>
      </c>
      <c r="J2244">
        <v>42045</v>
      </c>
    </row>
    <row r="2245" spans="1:10" x14ac:dyDescent="0.25">
      <c r="A2245" t="str">
        <f t="shared" si="35"/>
        <v>PAErie</v>
      </c>
      <c r="B2245" t="s">
        <v>1778</v>
      </c>
      <c r="C2245" t="s">
        <v>131</v>
      </c>
      <c r="D2245" t="s">
        <v>333</v>
      </c>
      <c r="E2245" t="s">
        <v>1591</v>
      </c>
      <c r="F2245" t="s">
        <v>57</v>
      </c>
      <c r="G2245">
        <v>799.154</v>
      </c>
      <c r="H2245">
        <v>41.9925</v>
      </c>
      <c r="I2245">
        <v>-80.032809747399995</v>
      </c>
      <c r="J2245">
        <v>42049</v>
      </c>
    </row>
    <row r="2246" spans="1:10" x14ac:dyDescent="0.25">
      <c r="A2246" t="str">
        <f t="shared" si="35"/>
        <v>PAFayette</v>
      </c>
      <c r="B2246" t="s">
        <v>1778</v>
      </c>
      <c r="C2246" t="s">
        <v>131</v>
      </c>
      <c r="D2246" t="s">
        <v>374</v>
      </c>
      <c r="E2246" t="s">
        <v>338</v>
      </c>
      <c r="F2246" t="s">
        <v>57</v>
      </c>
      <c r="G2246">
        <v>790.33900000000006</v>
      </c>
      <c r="H2246">
        <v>39.919899999999998</v>
      </c>
      <c r="I2246">
        <v>-79.647343826099998</v>
      </c>
      <c r="J2246">
        <v>42051</v>
      </c>
    </row>
    <row r="2247" spans="1:10" x14ac:dyDescent="0.25">
      <c r="A2247" t="str">
        <f t="shared" si="35"/>
        <v>PAFranklin</v>
      </c>
      <c r="B2247" t="s">
        <v>1778</v>
      </c>
      <c r="C2247" t="s">
        <v>131</v>
      </c>
      <c r="D2247" t="s">
        <v>376</v>
      </c>
      <c r="E2247" t="s">
        <v>379</v>
      </c>
      <c r="F2247" t="s">
        <v>57</v>
      </c>
      <c r="G2247">
        <v>772.22400000000005</v>
      </c>
      <c r="H2247">
        <v>39.927399999999999</v>
      </c>
      <c r="I2247">
        <v>-77.721291390399998</v>
      </c>
      <c r="J2247">
        <v>42055</v>
      </c>
    </row>
    <row r="2248" spans="1:10" x14ac:dyDescent="0.25">
      <c r="A2248" t="str">
        <f t="shared" si="35"/>
        <v>PAGreene</v>
      </c>
      <c r="B2248" t="s">
        <v>1778</v>
      </c>
      <c r="C2248" t="s">
        <v>131</v>
      </c>
      <c r="D2248" t="s">
        <v>378</v>
      </c>
      <c r="E2248" t="s">
        <v>381</v>
      </c>
      <c r="F2248" t="s">
        <v>57</v>
      </c>
      <c r="G2248">
        <v>575.94899999999905</v>
      </c>
      <c r="H2248">
        <v>39.8538</v>
      </c>
      <c r="I2248">
        <v>-80.222916056800003</v>
      </c>
      <c r="J2248">
        <v>42059</v>
      </c>
    </row>
    <row r="2249" spans="1:10" x14ac:dyDescent="0.25">
      <c r="A2249" t="str">
        <f t="shared" si="35"/>
        <v>PAHuntingdon</v>
      </c>
      <c r="B2249" t="s">
        <v>1778</v>
      </c>
      <c r="C2249" t="s">
        <v>131</v>
      </c>
      <c r="D2249" t="s">
        <v>339</v>
      </c>
      <c r="E2249" t="s">
        <v>1798</v>
      </c>
      <c r="F2249" t="s">
        <v>57</v>
      </c>
      <c r="G2249">
        <v>874.63900000000001</v>
      </c>
      <c r="H2249">
        <v>40.416899999999998</v>
      </c>
      <c r="I2249">
        <v>-77.981206885299997</v>
      </c>
      <c r="J2249">
        <v>42061</v>
      </c>
    </row>
    <row r="2250" spans="1:10" x14ac:dyDescent="0.25">
      <c r="A2250" t="str">
        <f t="shared" si="35"/>
        <v>PALancaster</v>
      </c>
      <c r="B2250" t="s">
        <v>1778</v>
      </c>
      <c r="C2250" t="s">
        <v>131</v>
      </c>
      <c r="D2250" t="s">
        <v>384</v>
      </c>
      <c r="E2250" t="s">
        <v>1492</v>
      </c>
      <c r="F2250" t="s">
        <v>57</v>
      </c>
      <c r="G2250">
        <v>943.80999999999904</v>
      </c>
      <c r="H2250">
        <v>40.042400000000001</v>
      </c>
      <c r="I2250">
        <v>-76.247723268100003</v>
      </c>
      <c r="J2250">
        <v>42071</v>
      </c>
    </row>
    <row r="2251" spans="1:10" x14ac:dyDescent="0.25">
      <c r="A2251" t="str">
        <f t="shared" si="35"/>
        <v>PAMcKean</v>
      </c>
      <c r="B2251" t="s">
        <v>1778</v>
      </c>
      <c r="C2251" t="s">
        <v>131</v>
      </c>
      <c r="D2251" t="s">
        <v>436</v>
      </c>
      <c r="E2251" t="s">
        <v>1799</v>
      </c>
      <c r="F2251" t="s">
        <v>57</v>
      </c>
      <c r="G2251">
        <v>979.197</v>
      </c>
      <c r="H2251">
        <v>41.807699999999997</v>
      </c>
      <c r="I2251">
        <v>-78.569044304200006</v>
      </c>
      <c r="J2251">
        <v>42083</v>
      </c>
    </row>
    <row r="2252" spans="1:10" x14ac:dyDescent="0.25">
      <c r="A2252" t="str">
        <f t="shared" si="35"/>
        <v>PAMonroe</v>
      </c>
      <c r="B2252" t="s">
        <v>1778</v>
      </c>
      <c r="C2252" t="s">
        <v>131</v>
      </c>
      <c r="D2252" t="s">
        <v>390</v>
      </c>
      <c r="E2252" t="s">
        <v>203</v>
      </c>
      <c r="F2252" t="s">
        <v>57</v>
      </c>
      <c r="G2252">
        <v>608.28599999999904</v>
      </c>
      <c r="H2252">
        <v>41.058100000000003</v>
      </c>
      <c r="I2252">
        <v>-75.339456970900002</v>
      </c>
      <c r="J2252">
        <v>42089</v>
      </c>
    </row>
    <row r="2253" spans="1:10" x14ac:dyDescent="0.25">
      <c r="A2253" t="str">
        <f t="shared" si="35"/>
        <v>PAMontgomery</v>
      </c>
      <c r="B2253" t="s">
        <v>1778</v>
      </c>
      <c r="C2253" t="s">
        <v>131</v>
      </c>
      <c r="D2253" t="s">
        <v>392</v>
      </c>
      <c r="E2253" t="s">
        <v>432</v>
      </c>
      <c r="F2253" t="s">
        <v>57</v>
      </c>
      <c r="G2253">
        <v>483.04</v>
      </c>
      <c r="H2253">
        <v>40.210799999999999</v>
      </c>
      <c r="I2253">
        <v>-75.367290562500003</v>
      </c>
      <c r="J2253">
        <v>42091</v>
      </c>
    </row>
    <row r="2254" spans="1:10" x14ac:dyDescent="0.25">
      <c r="A2254" t="str">
        <f t="shared" si="35"/>
        <v>PANorthampton</v>
      </c>
      <c r="B2254" t="s">
        <v>1778</v>
      </c>
      <c r="C2254" t="s">
        <v>131</v>
      </c>
      <c r="D2254" t="s">
        <v>394</v>
      </c>
      <c r="E2254" t="s">
        <v>1619</v>
      </c>
      <c r="F2254" t="s">
        <v>57</v>
      </c>
      <c r="G2254">
        <v>369.67099999999903</v>
      </c>
      <c r="H2254">
        <v>40.754199999999997</v>
      </c>
      <c r="I2254">
        <v>-75.307388471899998</v>
      </c>
      <c r="J2254">
        <v>42095</v>
      </c>
    </row>
    <row r="2255" spans="1:10" x14ac:dyDescent="0.25">
      <c r="A2255" t="str">
        <f t="shared" si="35"/>
        <v>PANorthumberland</v>
      </c>
      <c r="B2255" t="s">
        <v>1778</v>
      </c>
      <c r="C2255" t="s">
        <v>131</v>
      </c>
      <c r="D2255" t="s">
        <v>396</v>
      </c>
      <c r="E2255" t="s">
        <v>1800</v>
      </c>
      <c r="F2255" t="s">
        <v>57</v>
      </c>
      <c r="G2255">
        <v>458.36799999999897</v>
      </c>
      <c r="H2255">
        <v>40.851999999999997</v>
      </c>
      <c r="I2255">
        <v>-76.709333768400001</v>
      </c>
      <c r="J2255">
        <v>42097</v>
      </c>
    </row>
    <row r="2256" spans="1:10" x14ac:dyDescent="0.25">
      <c r="A2256" t="str">
        <f t="shared" si="35"/>
        <v>PAPerry</v>
      </c>
      <c r="B2256" t="s">
        <v>1778</v>
      </c>
      <c r="C2256" t="s">
        <v>131</v>
      </c>
      <c r="D2256" t="s">
        <v>397</v>
      </c>
      <c r="E2256" t="s">
        <v>442</v>
      </c>
      <c r="F2256" t="s">
        <v>57</v>
      </c>
      <c r="G2256">
        <v>551.44500000000005</v>
      </c>
      <c r="H2256">
        <v>40.398400000000002</v>
      </c>
      <c r="I2256">
        <v>-77.262310336799999</v>
      </c>
      <c r="J2256">
        <v>42099</v>
      </c>
    </row>
    <row r="2257" spans="1:10" x14ac:dyDescent="0.25">
      <c r="A2257" t="str">
        <f t="shared" si="35"/>
        <v>PAPhiladelphia</v>
      </c>
      <c r="B2257" t="s">
        <v>1778</v>
      </c>
      <c r="C2257" t="s">
        <v>131</v>
      </c>
      <c r="D2257" t="s">
        <v>431</v>
      </c>
      <c r="E2257" t="s">
        <v>247</v>
      </c>
      <c r="F2257" t="s">
        <v>57</v>
      </c>
      <c r="G2257">
        <v>134.101</v>
      </c>
      <c r="H2257">
        <v>40.007599999999996</v>
      </c>
      <c r="I2257">
        <v>-75.133982933799999</v>
      </c>
      <c r="J2257">
        <v>42101</v>
      </c>
    </row>
    <row r="2258" spans="1:10" x14ac:dyDescent="0.25">
      <c r="A2258" t="str">
        <f t="shared" si="35"/>
        <v>PAPike</v>
      </c>
      <c r="B2258" t="s">
        <v>1778</v>
      </c>
      <c r="C2258" t="s">
        <v>131</v>
      </c>
      <c r="D2258" t="s">
        <v>439</v>
      </c>
      <c r="E2258" t="s">
        <v>401</v>
      </c>
      <c r="F2258" t="s">
        <v>57</v>
      </c>
      <c r="G2258">
        <v>544.96100000000001</v>
      </c>
      <c r="H2258">
        <v>41.332000000000001</v>
      </c>
      <c r="I2258">
        <v>-75.033844203499996</v>
      </c>
      <c r="J2258">
        <v>42103</v>
      </c>
    </row>
    <row r="2259" spans="1:10" x14ac:dyDescent="0.25">
      <c r="A2259" t="str">
        <f t="shared" si="35"/>
        <v>PASomerset</v>
      </c>
      <c r="B2259" t="s">
        <v>1778</v>
      </c>
      <c r="C2259" t="s">
        <v>131</v>
      </c>
      <c r="D2259" t="s">
        <v>443</v>
      </c>
      <c r="E2259" t="s">
        <v>296</v>
      </c>
      <c r="F2259" t="s">
        <v>57</v>
      </c>
      <c r="G2259">
        <v>1074.374</v>
      </c>
      <c r="H2259">
        <v>39.972499999999997</v>
      </c>
      <c r="I2259">
        <v>-79.028276637600001</v>
      </c>
      <c r="J2259">
        <v>42111</v>
      </c>
    </row>
    <row r="2260" spans="1:10" x14ac:dyDescent="0.25">
      <c r="A2260" t="str">
        <f t="shared" si="35"/>
        <v>PAWarren</v>
      </c>
      <c r="B2260" t="s">
        <v>1778</v>
      </c>
      <c r="C2260" t="s">
        <v>131</v>
      </c>
      <c r="D2260" t="s">
        <v>423</v>
      </c>
      <c r="E2260" t="s">
        <v>734</v>
      </c>
      <c r="F2260" t="s">
        <v>57</v>
      </c>
      <c r="G2260">
        <v>884.13499999999897</v>
      </c>
      <c r="H2260">
        <v>41.814500000000002</v>
      </c>
      <c r="I2260">
        <v>-79.274107219499996</v>
      </c>
      <c r="J2260">
        <v>42123</v>
      </c>
    </row>
    <row r="2261" spans="1:10" x14ac:dyDescent="0.25">
      <c r="A2261" t="str">
        <f t="shared" si="35"/>
        <v>PAWashington</v>
      </c>
      <c r="B2261" t="s">
        <v>1778</v>
      </c>
      <c r="C2261" t="s">
        <v>131</v>
      </c>
      <c r="D2261" t="s">
        <v>425</v>
      </c>
      <c r="E2261" t="s">
        <v>226</v>
      </c>
      <c r="F2261" t="s">
        <v>57</v>
      </c>
      <c r="G2261">
        <v>856.98900000000003</v>
      </c>
      <c r="H2261">
        <v>40.189399999999999</v>
      </c>
      <c r="I2261">
        <v>-80.248244508599996</v>
      </c>
      <c r="J2261">
        <v>42125</v>
      </c>
    </row>
    <row r="2262" spans="1:10" x14ac:dyDescent="0.25">
      <c r="A2262" t="str">
        <f t="shared" si="35"/>
        <v>PAWayne</v>
      </c>
      <c r="B2262" t="s">
        <v>1778</v>
      </c>
      <c r="C2262" t="s">
        <v>131</v>
      </c>
      <c r="D2262" t="s">
        <v>427</v>
      </c>
      <c r="E2262" t="s">
        <v>737</v>
      </c>
      <c r="F2262" t="s">
        <v>57</v>
      </c>
      <c r="G2262">
        <v>725.60400000000004</v>
      </c>
      <c r="H2262">
        <v>41.648800000000001</v>
      </c>
      <c r="I2262">
        <v>-75.303266926299997</v>
      </c>
      <c r="J2262">
        <v>42127</v>
      </c>
    </row>
    <row r="2263" spans="1:10" x14ac:dyDescent="0.25">
      <c r="A2263" t="str">
        <f t="shared" si="35"/>
        <v>PAWestmoreland</v>
      </c>
      <c r="B2263" t="s">
        <v>1778</v>
      </c>
      <c r="C2263" t="s">
        <v>131</v>
      </c>
      <c r="D2263" t="s">
        <v>412</v>
      </c>
      <c r="E2263" t="s">
        <v>1801</v>
      </c>
      <c r="F2263" t="s">
        <v>57</v>
      </c>
      <c r="G2263">
        <v>1027.5540000000001</v>
      </c>
      <c r="H2263">
        <v>40.310699999999997</v>
      </c>
      <c r="I2263">
        <v>-79.466998915100007</v>
      </c>
      <c r="J2263">
        <v>42129</v>
      </c>
    </row>
    <row r="2264" spans="1:10" x14ac:dyDescent="0.25">
      <c r="A2264" t="str">
        <f t="shared" si="35"/>
        <v>PAYork</v>
      </c>
      <c r="B2264" t="s">
        <v>1778</v>
      </c>
      <c r="C2264" t="s">
        <v>131</v>
      </c>
      <c r="D2264" t="s">
        <v>429</v>
      </c>
      <c r="E2264" t="s">
        <v>229</v>
      </c>
      <c r="F2264" t="s">
        <v>57</v>
      </c>
      <c r="G2264">
        <v>904.18100000000004</v>
      </c>
      <c r="H2264">
        <v>39.92</v>
      </c>
      <c r="I2264">
        <v>-76.726509870599997</v>
      </c>
      <c r="J2264">
        <v>42133</v>
      </c>
    </row>
    <row r="2265" spans="1:10" x14ac:dyDescent="0.25">
      <c r="A2265" t="str">
        <f t="shared" si="35"/>
        <v>PALycoming</v>
      </c>
      <c r="B2265" t="s">
        <v>1778</v>
      </c>
      <c r="C2265" t="s">
        <v>131</v>
      </c>
      <c r="D2265" t="s">
        <v>435</v>
      </c>
      <c r="E2265" t="s">
        <v>1802</v>
      </c>
      <c r="F2265" t="s">
        <v>57</v>
      </c>
      <c r="G2265">
        <v>1228.5940000000001</v>
      </c>
      <c r="H2265">
        <v>41.343400000000003</v>
      </c>
      <c r="I2265">
        <v>-77.064515333200006</v>
      </c>
      <c r="J2265">
        <v>42081</v>
      </c>
    </row>
    <row r="2266" spans="1:10" x14ac:dyDescent="0.25">
      <c r="A2266" t="str">
        <f t="shared" si="35"/>
        <v>PAMercer</v>
      </c>
      <c r="B2266" t="s">
        <v>1778</v>
      </c>
      <c r="C2266" t="s">
        <v>131</v>
      </c>
      <c r="D2266" t="s">
        <v>386</v>
      </c>
      <c r="E2266" t="s">
        <v>935</v>
      </c>
      <c r="F2266" t="s">
        <v>57</v>
      </c>
      <c r="G2266">
        <v>672.57500000000005</v>
      </c>
      <c r="H2266">
        <v>41.302199999999999</v>
      </c>
      <c r="I2266">
        <v>-80.257677956400002</v>
      </c>
      <c r="J2266">
        <v>42085</v>
      </c>
    </row>
    <row r="2267" spans="1:10" x14ac:dyDescent="0.25">
      <c r="A2267" t="str">
        <f t="shared" si="35"/>
        <v>PAMifflin</v>
      </c>
      <c r="B2267" t="s">
        <v>1778</v>
      </c>
      <c r="C2267" t="s">
        <v>131</v>
      </c>
      <c r="D2267" t="s">
        <v>388</v>
      </c>
      <c r="E2267" t="s">
        <v>1803</v>
      </c>
      <c r="F2267" t="s">
        <v>57</v>
      </c>
      <c r="G2267">
        <v>411.03100000000001</v>
      </c>
      <c r="H2267">
        <v>40.610399999999998</v>
      </c>
      <c r="I2267">
        <v>-77.6170355406</v>
      </c>
      <c r="J2267">
        <v>42087</v>
      </c>
    </row>
    <row r="2268" spans="1:10" x14ac:dyDescent="0.25">
      <c r="A2268" t="str">
        <f t="shared" si="35"/>
        <v>PAMontour</v>
      </c>
      <c r="B2268" t="s">
        <v>1778</v>
      </c>
      <c r="C2268" t="s">
        <v>131</v>
      </c>
      <c r="D2268" t="s">
        <v>438</v>
      </c>
      <c r="E2268" t="s">
        <v>1804</v>
      </c>
      <c r="F2268" t="s">
        <v>57</v>
      </c>
      <c r="G2268">
        <v>130.241999999999</v>
      </c>
      <c r="H2268">
        <v>41.027799999999999</v>
      </c>
      <c r="I2268">
        <v>-76.658587222799994</v>
      </c>
      <c r="J2268">
        <v>42093</v>
      </c>
    </row>
    <row r="2269" spans="1:10" x14ac:dyDescent="0.25">
      <c r="A2269" t="str">
        <f t="shared" si="35"/>
        <v>PAPotter</v>
      </c>
      <c r="B2269" t="s">
        <v>1778</v>
      </c>
      <c r="C2269" t="s">
        <v>131</v>
      </c>
      <c r="D2269" t="s">
        <v>441</v>
      </c>
      <c r="E2269" t="s">
        <v>1805</v>
      </c>
      <c r="F2269" t="s">
        <v>57</v>
      </c>
      <c r="G2269">
        <v>1081.3230000000001</v>
      </c>
      <c r="H2269">
        <v>41.744900000000001</v>
      </c>
      <c r="I2269">
        <v>-77.895812512500001</v>
      </c>
      <c r="J2269">
        <v>42105</v>
      </c>
    </row>
    <row r="2270" spans="1:10" x14ac:dyDescent="0.25">
      <c r="A2270" t="str">
        <f t="shared" si="35"/>
        <v>PASchuylkill</v>
      </c>
      <c r="B2270" t="s">
        <v>1778</v>
      </c>
      <c r="C2270" t="s">
        <v>131</v>
      </c>
      <c r="D2270" t="s">
        <v>398</v>
      </c>
      <c r="E2270" t="s">
        <v>1806</v>
      </c>
      <c r="F2270" t="s">
        <v>57</v>
      </c>
      <c r="G2270">
        <v>778.63400000000001</v>
      </c>
      <c r="H2270">
        <v>40.705800000000004</v>
      </c>
      <c r="I2270">
        <v>-76.215936970000001</v>
      </c>
      <c r="J2270">
        <v>42107</v>
      </c>
    </row>
    <row r="2271" spans="1:10" x14ac:dyDescent="0.25">
      <c r="A2271" t="str">
        <f t="shared" si="35"/>
        <v>PASnyder</v>
      </c>
      <c r="B2271" t="s">
        <v>1778</v>
      </c>
      <c r="C2271" t="s">
        <v>131</v>
      </c>
      <c r="D2271" t="s">
        <v>400</v>
      </c>
      <c r="E2271" t="s">
        <v>1807</v>
      </c>
      <c r="F2271" t="s">
        <v>57</v>
      </c>
      <c r="G2271">
        <v>328.70499999999902</v>
      </c>
      <c r="H2271">
        <v>40.769799999999996</v>
      </c>
      <c r="I2271">
        <v>-77.070184501100002</v>
      </c>
      <c r="J2271">
        <v>42109</v>
      </c>
    </row>
    <row r="2272" spans="1:10" x14ac:dyDescent="0.25">
      <c r="A2272" t="str">
        <f t="shared" si="35"/>
        <v>PACameron</v>
      </c>
      <c r="B2272" t="s">
        <v>1778</v>
      </c>
      <c r="C2272" t="s">
        <v>131</v>
      </c>
      <c r="D2272" t="s">
        <v>360</v>
      </c>
      <c r="E2272" t="s">
        <v>224</v>
      </c>
      <c r="F2272" t="s">
        <v>57</v>
      </c>
      <c r="G2272">
        <v>396.23099999999903</v>
      </c>
      <c r="H2272">
        <v>41.436700000000002</v>
      </c>
      <c r="I2272">
        <v>-78.203855947999998</v>
      </c>
      <c r="J2272">
        <v>42023</v>
      </c>
    </row>
    <row r="2273" spans="1:10" x14ac:dyDescent="0.25">
      <c r="A2273" t="str">
        <f t="shared" si="35"/>
        <v>PASullivan</v>
      </c>
      <c r="B2273" t="s">
        <v>1778</v>
      </c>
      <c r="C2273" t="s">
        <v>131</v>
      </c>
      <c r="D2273" t="s">
        <v>402</v>
      </c>
      <c r="E2273" t="s">
        <v>975</v>
      </c>
      <c r="F2273" t="s">
        <v>57</v>
      </c>
      <c r="G2273">
        <v>449.94</v>
      </c>
      <c r="H2273">
        <v>41.446199999999997</v>
      </c>
      <c r="I2273">
        <v>-76.512236548299995</v>
      </c>
      <c r="J2273">
        <v>42113</v>
      </c>
    </row>
    <row r="2274" spans="1:10" x14ac:dyDescent="0.25">
      <c r="A2274" t="str">
        <f t="shared" si="35"/>
        <v>PASusquehanna</v>
      </c>
      <c r="B2274" t="s">
        <v>1778</v>
      </c>
      <c r="C2274" t="s">
        <v>131</v>
      </c>
      <c r="D2274" t="s">
        <v>404</v>
      </c>
      <c r="E2274" t="s">
        <v>1808</v>
      </c>
      <c r="F2274" t="s">
        <v>57</v>
      </c>
      <c r="G2274">
        <v>823.43499999999904</v>
      </c>
      <c r="H2274">
        <v>41.821399999999997</v>
      </c>
      <c r="I2274">
        <v>-75.800702027499995</v>
      </c>
      <c r="J2274">
        <v>42115</v>
      </c>
    </row>
    <row r="2275" spans="1:10" x14ac:dyDescent="0.25">
      <c r="A2275" t="str">
        <f t="shared" si="35"/>
        <v>PATioga</v>
      </c>
      <c r="B2275" t="s">
        <v>1778</v>
      </c>
      <c r="C2275" t="s">
        <v>131</v>
      </c>
      <c r="D2275" t="s">
        <v>406</v>
      </c>
      <c r="E2275" t="s">
        <v>1588</v>
      </c>
      <c r="F2275" t="s">
        <v>57</v>
      </c>
      <c r="G2275">
        <v>1133.788</v>
      </c>
      <c r="H2275">
        <v>41.772199999999998</v>
      </c>
      <c r="I2275">
        <v>-77.254263452100005</v>
      </c>
      <c r="J2275">
        <v>42117</v>
      </c>
    </row>
    <row r="2276" spans="1:10" x14ac:dyDescent="0.25">
      <c r="A2276" t="str">
        <f t="shared" si="35"/>
        <v>PAUnion</v>
      </c>
      <c r="B2276" t="s">
        <v>1778</v>
      </c>
      <c r="C2276" t="s">
        <v>131</v>
      </c>
      <c r="D2276" t="s">
        <v>408</v>
      </c>
      <c r="E2276" t="s">
        <v>494</v>
      </c>
      <c r="F2276" t="s">
        <v>57</v>
      </c>
      <c r="G2276">
        <v>315.98200000000003</v>
      </c>
      <c r="H2276">
        <v>40.963000000000001</v>
      </c>
      <c r="I2276">
        <v>-77.062199426500001</v>
      </c>
      <c r="J2276">
        <v>42119</v>
      </c>
    </row>
    <row r="2277" spans="1:10" x14ac:dyDescent="0.25">
      <c r="A2277" t="str">
        <f t="shared" si="35"/>
        <v>PAVenango</v>
      </c>
      <c r="B2277" t="s">
        <v>1778</v>
      </c>
      <c r="C2277" t="s">
        <v>131</v>
      </c>
      <c r="D2277" t="s">
        <v>410</v>
      </c>
      <c r="E2277" t="s">
        <v>1809</v>
      </c>
      <c r="F2277" t="s">
        <v>57</v>
      </c>
      <c r="G2277">
        <v>674.28399999999897</v>
      </c>
      <c r="H2277">
        <v>41.401000000000003</v>
      </c>
      <c r="I2277">
        <v>-79.757950703000006</v>
      </c>
      <c r="J2277">
        <v>42121</v>
      </c>
    </row>
    <row r="2278" spans="1:10" x14ac:dyDescent="0.25">
      <c r="A2278" t="str">
        <f t="shared" si="35"/>
        <v>PAWyoming</v>
      </c>
      <c r="B2278" t="s">
        <v>1778</v>
      </c>
      <c r="C2278" t="s">
        <v>131</v>
      </c>
      <c r="D2278" t="s">
        <v>413</v>
      </c>
      <c r="E2278" t="s">
        <v>1590</v>
      </c>
      <c r="F2278" t="s">
        <v>57</v>
      </c>
      <c r="G2278">
        <v>397.32400000000001</v>
      </c>
      <c r="H2278">
        <v>41.5184</v>
      </c>
      <c r="I2278">
        <v>-76.016595472800006</v>
      </c>
      <c r="J2278">
        <v>42131</v>
      </c>
    </row>
    <row r="2279" spans="1:10" x14ac:dyDescent="0.25">
      <c r="A2279" t="str">
        <f t="shared" si="35"/>
        <v>RIBristol</v>
      </c>
      <c r="B2279" t="s">
        <v>1810</v>
      </c>
      <c r="C2279" t="s">
        <v>194</v>
      </c>
      <c r="D2279" t="s">
        <v>349</v>
      </c>
      <c r="E2279" t="s">
        <v>1230</v>
      </c>
      <c r="F2279" t="s">
        <v>57</v>
      </c>
      <c r="G2279">
        <v>24.164000000000001</v>
      </c>
      <c r="H2279">
        <v>41.716799999999999</v>
      </c>
      <c r="I2279">
        <v>-71.285819164100005</v>
      </c>
      <c r="J2279">
        <v>44001</v>
      </c>
    </row>
    <row r="2280" spans="1:10" x14ac:dyDescent="0.25">
      <c r="A2280" t="str">
        <f t="shared" si="35"/>
        <v>RIKent</v>
      </c>
      <c r="B2280" t="s">
        <v>1810</v>
      </c>
      <c r="C2280" t="s">
        <v>194</v>
      </c>
      <c r="D2280" t="s">
        <v>351</v>
      </c>
      <c r="E2280" t="s">
        <v>231</v>
      </c>
      <c r="F2280" t="s">
        <v>57</v>
      </c>
      <c r="G2280">
        <v>168.527999999999</v>
      </c>
      <c r="H2280">
        <v>41.672800000000002</v>
      </c>
      <c r="I2280">
        <v>-71.590708671100003</v>
      </c>
      <c r="J2280">
        <v>44003</v>
      </c>
    </row>
    <row r="2281" spans="1:10" x14ac:dyDescent="0.25">
      <c r="A2281" t="str">
        <f t="shared" si="35"/>
        <v>RINewport</v>
      </c>
      <c r="B2281" t="s">
        <v>1810</v>
      </c>
      <c r="C2281" t="s">
        <v>194</v>
      </c>
      <c r="D2281" t="s">
        <v>352</v>
      </c>
      <c r="E2281" t="s">
        <v>248</v>
      </c>
      <c r="F2281" t="s">
        <v>57</v>
      </c>
      <c r="G2281">
        <v>102.386</v>
      </c>
      <c r="H2281">
        <v>41.556100000000001</v>
      </c>
      <c r="I2281">
        <v>-71.238407688799995</v>
      </c>
      <c r="J2281">
        <v>44005</v>
      </c>
    </row>
    <row r="2282" spans="1:10" x14ac:dyDescent="0.25">
      <c r="A2282" t="str">
        <f t="shared" si="35"/>
        <v>RIProvidence</v>
      </c>
      <c r="B2282" t="s">
        <v>1810</v>
      </c>
      <c r="C2282" t="s">
        <v>194</v>
      </c>
      <c r="D2282" t="s">
        <v>354</v>
      </c>
      <c r="E2282" t="s">
        <v>1811</v>
      </c>
      <c r="F2282" t="s">
        <v>57</v>
      </c>
      <c r="G2282">
        <v>409.50200000000001</v>
      </c>
      <c r="H2282">
        <v>41.871400000000001</v>
      </c>
      <c r="I2282">
        <v>-71.578601229200004</v>
      </c>
      <c r="J2282">
        <v>44007</v>
      </c>
    </row>
    <row r="2283" spans="1:10" x14ac:dyDescent="0.25">
      <c r="A2283" t="str">
        <f t="shared" si="35"/>
        <v>RIWashington</v>
      </c>
      <c r="B2283" t="s">
        <v>1810</v>
      </c>
      <c r="C2283" t="s">
        <v>194</v>
      </c>
      <c r="D2283" t="s">
        <v>356</v>
      </c>
      <c r="E2283" t="s">
        <v>226</v>
      </c>
      <c r="F2283" t="s">
        <v>57</v>
      </c>
      <c r="G2283">
        <v>329.23500000000001</v>
      </c>
      <c r="H2283">
        <v>41.4694</v>
      </c>
      <c r="I2283">
        <v>-71.622911197199997</v>
      </c>
      <c r="J2283">
        <v>44009</v>
      </c>
    </row>
    <row r="2284" spans="1:10" x14ac:dyDescent="0.25">
      <c r="A2284" t="str">
        <f t="shared" si="35"/>
        <v>SCCherokee</v>
      </c>
      <c r="B2284" t="s">
        <v>1812</v>
      </c>
      <c r="C2284" t="s">
        <v>50</v>
      </c>
      <c r="D2284" t="s">
        <v>421</v>
      </c>
      <c r="E2284" t="s">
        <v>420</v>
      </c>
      <c r="F2284" t="s">
        <v>57</v>
      </c>
      <c r="G2284">
        <v>392.65899999999903</v>
      </c>
      <c r="H2284">
        <v>35.048200000000001</v>
      </c>
      <c r="I2284">
        <v>-81.620349851300006</v>
      </c>
      <c r="J2284">
        <v>45021</v>
      </c>
    </row>
    <row r="2285" spans="1:10" x14ac:dyDescent="0.25">
      <c r="A2285" t="str">
        <f t="shared" si="35"/>
        <v>SCDillon</v>
      </c>
      <c r="B2285" t="s">
        <v>1812</v>
      </c>
      <c r="C2285" t="s">
        <v>50</v>
      </c>
      <c r="D2285" t="s">
        <v>366</v>
      </c>
      <c r="E2285" t="s">
        <v>1813</v>
      </c>
      <c r="F2285" t="s">
        <v>57</v>
      </c>
      <c r="G2285">
        <v>404.87200000000001</v>
      </c>
      <c r="H2285">
        <v>34.391500000000001</v>
      </c>
      <c r="I2285">
        <v>-79.378922343599996</v>
      </c>
      <c r="J2285">
        <v>45033</v>
      </c>
    </row>
    <row r="2286" spans="1:10" x14ac:dyDescent="0.25">
      <c r="A2286" t="str">
        <f t="shared" si="35"/>
        <v>SCEdgefield</v>
      </c>
      <c r="B2286" t="s">
        <v>1812</v>
      </c>
      <c r="C2286" t="s">
        <v>50</v>
      </c>
      <c r="D2286" t="s">
        <v>325</v>
      </c>
      <c r="E2286" t="s">
        <v>1814</v>
      </c>
      <c r="F2286" t="s">
        <v>57</v>
      </c>
      <c r="G2286">
        <v>500.40600000000001</v>
      </c>
      <c r="H2286">
        <v>33.772300000000001</v>
      </c>
      <c r="I2286">
        <v>-81.966549050400005</v>
      </c>
      <c r="J2286">
        <v>45037</v>
      </c>
    </row>
    <row r="2287" spans="1:10" x14ac:dyDescent="0.25">
      <c r="A2287" t="str">
        <f t="shared" si="35"/>
        <v>SCFairfield</v>
      </c>
      <c r="B2287" t="s">
        <v>1812</v>
      </c>
      <c r="C2287" t="s">
        <v>50</v>
      </c>
      <c r="D2287" t="s">
        <v>327</v>
      </c>
      <c r="E2287" t="s">
        <v>626</v>
      </c>
      <c r="F2287" t="s">
        <v>57</v>
      </c>
      <c r="G2287">
        <v>686.27700000000004</v>
      </c>
      <c r="H2287">
        <v>34.395099999999999</v>
      </c>
      <c r="I2287">
        <v>-81.121243286600006</v>
      </c>
      <c r="J2287">
        <v>45039</v>
      </c>
    </row>
    <row r="2288" spans="1:10" x14ac:dyDescent="0.25">
      <c r="A2288" t="str">
        <f t="shared" si="35"/>
        <v>SCGreenwood</v>
      </c>
      <c r="B2288" t="s">
        <v>1812</v>
      </c>
      <c r="C2288" t="s">
        <v>50</v>
      </c>
      <c r="D2288" t="s">
        <v>372</v>
      </c>
      <c r="E2288" t="s">
        <v>1048</v>
      </c>
      <c r="F2288" t="s">
        <v>57</v>
      </c>
      <c r="G2288">
        <v>454.726</v>
      </c>
      <c r="H2288">
        <v>34.153799999999997</v>
      </c>
      <c r="I2288">
        <v>-82.125920338</v>
      </c>
      <c r="J2288">
        <v>45047</v>
      </c>
    </row>
    <row r="2289" spans="1:10" x14ac:dyDescent="0.25">
      <c r="A2289" t="str">
        <f t="shared" si="35"/>
        <v>SCKershaw</v>
      </c>
      <c r="B2289" t="s">
        <v>1812</v>
      </c>
      <c r="C2289" t="s">
        <v>50</v>
      </c>
      <c r="D2289" t="s">
        <v>376</v>
      </c>
      <c r="E2289" t="s">
        <v>1815</v>
      </c>
      <c r="F2289" t="s">
        <v>57</v>
      </c>
      <c r="G2289">
        <v>726.56200000000001</v>
      </c>
      <c r="H2289">
        <v>34.338799999999999</v>
      </c>
      <c r="I2289">
        <v>-80.590255107700003</v>
      </c>
      <c r="J2289">
        <v>45055</v>
      </c>
    </row>
    <row r="2290" spans="1:10" x14ac:dyDescent="0.25">
      <c r="A2290" t="str">
        <f t="shared" si="35"/>
        <v>SCLaurens</v>
      </c>
      <c r="B2290" t="s">
        <v>1812</v>
      </c>
      <c r="C2290" t="s">
        <v>50</v>
      </c>
      <c r="D2290" t="s">
        <v>378</v>
      </c>
      <c r="E2290" t="s">
        <v>791</v>
      </c>
      <c r="F2290" t="s">
        <v>57</v>
      </c>
      <c r="G2290">
        <v>713.80399999999895</v>
      </c>
      <c r="H2290">
        <v>34.483600000000003</v>
      </c>
      <c r="I2290">
        <v>-82.005941652299995</v>
      </c>
      <c r="J2290">
        <v>45059</v>
      </c>
    </row>
    <row r="2291" spans="1:10" x14ac:dyDescent="0.25">
      <c r="A2291" t="str">
        <f t="shared" si="35"/>
        <v>SCMcCormick</v>
      </c>
      <c r="B2291" t="s">
        <v>1812</v>
      </c>
      <c r="C2291" t="s">
        <v>50</v>
      </c>
      <c r="D2291" t="s">
        <v>382</v>
      </c>
      <c r="E2291" t="s">
        <v>1816</v>
      </c>
      <c r="F2291" t="s">
        <v>57</v>
      </c>
      <c r="G2291">
        <v>359.13</v>
      </c>
      <c r="H2291">
        <v>33.8996</v>
      </c>
      <c r="I2291">
        <v>-82.309866148699996</v>
      </c>
      <c r="J2291">
        <v>45065</v>
      </c>
    </row>
    <row r="2292" spans="1:10" x14ac:dyDescent="0.25">
      <c r="A2292" t="str">
        <f t="shared" si="35"/>
        <v>SCMarlboro</v>
      </c>
      <c r="B2292" t="s">
        <v>1812</v>
      </c>
      <c r="C2292" t="s">
        <v>50</v>
      </c>
      <c r="D2292" t="s">
        <v>433</v>
      </c>
      <c r="E2292" t="s">
        <v>1817</v>
      </c>
      <c r="F2292" t="s">
        <v>57</v>
      </c>
      <c r="G2292">
        <v>479.67399999999901</v>
      </c>
      <c r="H2292">
        <v>34.601999999999997</v>
      </c>
      <c r="I2292">
        <v>-79.678604909800001</v>
      </c>
      <c r="J2292">
        <v>45069</v>
      </c>
    </row>
    <row r="2293" spans="1:10" x14ac:dyDescent="0.25">
      <c r="A2293" t="str">
        <f t="shared" si="35"/>
        <v>SCOrangeburg</v>
      </c>
      <c r="B2293" t="s">
        <v>1812</v>
      </c>
      <c r="C2293" t="s">
        <v>50</v>
      </c>
      <c r="D2293" t="s">
        <v>343</v>
      </c>
      <c r="E2293" t="s">
        <v>1818</v>
      </c>
      <c r="F2293" t="s">
        <v>57</v>
      </c>
      <c r="G2293">
        <v>1106.1010000000001</v>
      </c>
      <c r="H2293">
        <v>33.439</v>
      </c>
      <c r="I2293">
        <v>-80.800284980100002</v>
      </c>
      <c r="J2293">
        <v>45075</v>
      </c>
    </row>
    <row r="2294" spans="1:10" x14ac:dyDescent="0.25">
      <c r="A2294" t="str">
        <f t="shared" si="35"/>
        <v>SCRichland</v>
      </c>
      <c r="B2294" t="s">
        <v>1812</v>
      </c>
      <c r="C2294" t="s">
        <v>50</v>
      </c>
      <c r="D2294" t="s">
        <v>347</v>
      </c>
      <c r="E2294" t="s">
        <v>939</v>
      </c>
      <c r="F2294" t="s">
        <v>57</v>
      </c>
      <c r="G2294">
        <v>757.06799999999896</v>
      </c>
      <c r="H2294">
        <v>34.021799999999999</v>
      </c>
      <c r="I2294">
        <v>-80.903034569699997</v>
      </c>
      <c r="J2294">
        <v>45079</v>
      </c>
    </row>
    <row r="2295" spans="1:10" x14ac:dyDescent="0.25">
      <c r="A2295" t="str">
        <f t="shared" si="35"/>
        <v>SCSaluda</v>
      </c>
      <c r="B2295" t="s">
        <v>1812</v>
      </c>
      <c r="C2295" t="s">
        <v>50</v>
      </c>
      <c r="D2295" t="s">
        <v>435</v>
      </c>
      <c r="E2295" t="s">
        <v>1819</v>
      </c>
      <c r="F2295" t="s">
        <v>57</v>
      </c>
      <c r="G2295">
        <v>452.77800000000002</v>
      </c>
      <c r="H2295">
        <v>34.006100000000004</v>
      </c>
      <c r="I2295">
        <v>-81.726901898400001</v>
      </c>
      <c r="J2295">
        <v>45081</v>
      </c>
    </row>
    <row r="2296" spans="1:10" x14ac:dyDescent="0.25">
      <c r="A2296" t="str">
        <f t="shared" si="35"/>
        <v>SCYork</v>
      </c>
      <c r="B2296" t="s">
        <v>1812</v>
      </c>
      <c r="C2296" t="s">
        <v>50</v>
      </c>
      <c r="D2296" t="s">
        <v>392</v>
      </c>
      <c r="E2296" t="s">
        <v>229</v>
      </c>
      <c r="F2296" t="s">
        <v>57</v>
      </c>
      <c r="G2296">
        <v>680.59500000000003</v>
      </c>
      <c r="H2296">
        <v>34.974699999999999</v>
      </c>
      <c r="I2296">
        <v>-81.184409094299994</v>
      </c>
      <c r="J2296">
        <v>45091</v>
      </c>
    </row>
    <row r="2297" spans="1:10" x14ac:dyDescent="0.25">
      <c r="A2297" t="str">
        <f t="shared" si="35"/>
        <v>SCChester</v>
      </c>
      <c r="B2297" t="s">
        <v>1812</v>
      </c>
      <c r="C2297" t="s">
        <v>50</v>
      </c>
      <c r="D2297" t="s">
        <v>360</v>
      </c>
      <c r="E2297" t="s">
        <v>1794</v>
      </c>
      <c r="F2297" t="s">
        <v>57</v>
      </c>
      <c r="G2297">
        <v>580.65700000000004</v>
      </c>
      <c r="H2297">
        <v>34.692</v>
      </c>
      <c r="I2297">
        <v>-81.159508906499994</v>
      </c>
      <c r="J2297">
        <v>45023</v>
      </c>
    </row>
    <row r="2298" spans="1:10" x14ac:dyDescent="0.25">
      <c r="A2298" t="str">
        <f t="shared" si="35"/>
        <v>SCAbbeville</v>
      </c>
      <c r="B2298" t="s">
        <v>1812</v>
      </c>
      <c r="C2298" t="s">
        <v>50</v>
      </c>
      <c r="D2298" t="s">
        <v>349</v>
      </c>
      <c r="E2298" t="s">
        <v>1820</v>
      </c>
      <c r="F2298" t="s">
        <v>57</v>
      </c>
      <c r="G2298">
        <v>490.48399999999901</v>
      </c>
      <c r="H2298">
        <v>34.222499999999997</v>
      </c>
      <c r="I2298">
        <v>-82.458758069699996</v>
      </c>
      <c r="J2298">
        <v>45001</v>
      </c>
    </row>
    <row r="2299" spans="1:10" x14ac:dyDescent="0.25">
      <c r="A2299" t="str">
        <f t="shared" si="35"/>
        <v>SCAiken</v>
      </c>
      <c r="B2299" t="s">
        <v>1812</v>
      </c>
      <c r="C2299" t="s">
        <v>50</v>
      </c>
      <c r="D2299" t="s">
        <v>351</v>
      </c>
      <c r="E2299" t="s">
        <v>1821</v>
      </c>
      <c r="F2299" t="s">
        <v>57</v>
      </c>
      <c r="G2299">
        <v>1071.0340000000001</v>
      </c>
      <c r="H2299">
        <v>33.544199999999996</v>
      </c>
      <c r="I2299">
        <v>-81.634836260399993</v>
      </c>
      <c r="J2299">
        <v>45003</v>
      </c>
    </row>
    <row r="2300" spans="1:10" x14ac:dyDescent="0.25">
      <c r="A2300" t="str">
        <f t="shared" si="35"/>
        <v>SCAllendale</v>
      </c>
      <c r="B2300" t="s">
        <v>1812</v>
      </c>
      <c r="C2300" t="s">
        <v>50</v>
      </c>
      <c r="D2300" t="s">
        <v>352</v>
      </c>
      <c r="E2300" t="s">
        <v>1822</v>
      </c>
      <c r="F2300" t="s">
        <v>57</v>
      </c>
      <c r="G2300">
        <v>408.08999999999901</v>
      </c>
      <c r="H2300">
        <v>32.988199999999999</v>
      </c>
      <c r="I2300">
        <v>-81.357854758100004</v>
      </c>
      <c r="J2300">
        <v>45005</v>
      </c>
    </row>
    <row r="2301" spans="1:10" x14ac:dyDescent="0.25">
      <c r="A2301" t="str">
        <f t="shared" si="35"/>
        <v>SCAnderson</v>
      </c>
      <c r="B2301" t="s">
        <v>1812</v>
      </c>
      <c r="C2301" t="s">
        <v>50</v>
      </c>
      <c r="D2301" t="s">
        <v>354</v>
      </c>
      <c r="E2301" t="s">
        <v>1052</v>
      </c>
      <c r="F2301" t="s">
        <v>57</v>
      </c>
      <c r="G2301">
        <v>715.42600000000004</v>
      </c>
      <c r="H2301">
        <v>34.519100000000002</v>
      </c>
      <c r="I2301">
        <v>-82.637856380399995</v>
      </c>
      <c r="J2301">
        <v>45007</v>
      </c>
    </row>
    <row r="2302" spans="1:10" x14ac:dyDescent="0.25">
      <c r="A2302" t="str">
        <f t="shared" si="35"/>
        <v>SCBamberg</v>
      </c>
      <c r="B2302" t="s">
        <v>1812</v>
      </c>
      <c r="C2302" t="s">
        <v>50</v>
      </c>
      <c r="D2302" t="s">
        <v>356</v>
      </c>
      <c r="E2302" t="s">
        <v>1823</v>
      </c>
      <c r="F2302" t="s">
        <v>57</v>
      </c>
      <c r="G2302">
        <v>393.37</v>
      </c>
      <c r="H2302">
        <v>33.214799999999997</v>
      </c>
      <c r="I2302">
        <v>-81.054255982399994</v>
      </c>
      <c r="J2302">
        <v>45009</v>
      </c>
    </row>
    <row r="2303" spans="1:10" x14ac:dyDescent="0.25">
      <c r="A2303" t="str">
        <f t="shared" si="35"/>
        <v>SCBarnwell</v>
      </c>
      <c r="B2303" t="s">
        <v>1812</v>
      </c>
      <c r="C2303" t="s">
        <v>50</v>
      </c>
      <c r="D2303" t="s">
        <v>358</v>
      </c>
      <c r="E2303" t="s">
        <v>1824</v>
      </c>
      <c r="F2303" t="s">
        <v>57</v>
      </c>
      <c r="G2303">
        <v>548.39300000000003</v>
      </c>
      <c r="H2303">
        <v>33.265999999999998</v>
      </c>
      <c r="I2303">
        <v>-81.435039542799998</v>
      </c>
      <c r="J2303">
        <v>45011</v>
      </c>
    </row>
    <row r="2304" spans="1:10" x14ac:dyDescent="0.25">
      <c r="A2304" t="str">
        <f t="shared" si="35"/>
        <v>SCBeaufort</v>
      </c>
      <c r="B2304" t="s">
        <v>1812</v>
      </c>
      <c r="C2304" t="s">
        <v>50</v>
      </c>
      <c r="D2304" t="s">
        <v>415</v>
      </c>
      <c r="E2304" t="s">
        <v>249</v>
      </c>
      <c r="F2304" t="s">
        <v>57</v>
      </c>
      <c r="G2304">
        <v>576.27999999999895</v>
      </c>
      <c r="H2304">
        <v>32.384900000000002</v>
      </c>
      <c r="I2304">
        <v>-80.729689035000007</v>
      </c>
      <c r="J2304">
        <v>45013</v>
      </c>
    </row>
    <row r="2305" spans="1:10" x14ac:dyDescent="0.25">
      <c r="A2305" t="str">
        <f t="shared" si="35"/>
        <v>SCBerkeley</v>
      </c>
      <c r="B2305" t="s">
        <v>1812</v>
      </c>
      <c r="C2305" t="s">
        <v>50</v>
      </c>
      <c r="D2305" t="s">
        <v>417</v>
      </c>
      <c r="E2305" t="s">
        <v>1825</v>
      </c>
      <c r="F2305" t="s">
        <v>57</v>
      </c>
      <c r="G2305">
        <v>1098.857</v>
      </c>
      <c r="H2305">
        <v>33.197699999999998</v>
      </c>
      <c r="I2305">
        <v>-79.950979590299994</v>
      </c>
      <c r="J2305">
        <v>45015</v>
      </c>
    </row>
    <row r="2306" spans="1:10" x14ac:dyDescent="0.25">
      <c r="A2306" t="str">
        <f t="shared" si="35"/>
        <v>SCCalhoun</v>
      </c>
      <c r="B2306" t="s">
        <v>1812</v>
      </c>
      <c r="C2306" t="s">
        <v>50</v>
      </c>
      <c r="D2306" t="s">
        <v>418</v>
      </c>
      <c r="E2306" t="s">
        <v>259</v>
      </c>
      <c r="F2306" t="s">
        <v>57</v>
      </c>
      <c r="G2306">
        <v>381.15100000000001</v>
      </c>
      <c r="H2306">
        <v>33.674900000000001</v>
      </c>
      <c r="I2306">
        <v>-80.780294772900007</v>
      </c>
      <c r="J2306">
        <v>45017</v>
      </c>
    </row>
    <row r="2307" spans="1:10" x14ac:dyDescent="0.25">
      <c r="A2307" t="str">
        <f t="shared" ref="A2307:A2370" si="36">C2307&amp;E2307</f>
        <v>SCCharleston</v>
      </c>
      <c r="B2307" t="s">
        <v>1812</v>
      </c>
      <c r="C2307" t="s">
        <v>50</v>
      </c>
      <c r="D2307" t="s">
        <v>419</v>
      </c>
      <c r="E2307" t="s">
        <v>250</v>
      </c>
      <c r="F2307" t="s">
        <v>57</v>
      </c>
      <c r="G2307">
        <v>916.08900000000006</v>
      </c>
      <c r="H2307">
        <v>32.833799999999997</v>
      </c>
      <c r="I2307">
        <v>-79.951551418600005</v>
      </c>
      <c r="J2307">
        <v>45019</v>
      </c>
    </row>
    <row r="2308" spans="1:10" x14ac:dyDescent="0.25">
      <c r="A2308" t="str">
        <f t="shared" si="36"/>
        <v>SCChesterfield</v>
      </c>
      <c r="B2308" t="s">
        <v>1812</v>
      </c>
      <c r="C2308" t="s">
        <v>50</v>
      </c>
      <c r="D2308" t="s">
        <v>362</v>
      </c>
      <c r="E2308" t="s">
        <v>268</v>
      </c>
      <c r="F2308" t="s">
        <v>57</v>
      </c>
      <c r="G2308">
        <v>799.07500000000005</v>
      </c>
      <c r="H2308">
        <v>34.639800000000001</v>
      </c>
      <c r="I2308">
        <v>-80.158729568499993</v>
      </c>
      <c r="J2308">
        <v>45025</v>
      </c>
    </row>
    <row r="2309" spans="1:10" x14ac:dyDescent="0.25">
      <c r="A2309" t="str">
        <f t="shared" si="36"/>
        <v>SCClarendon</v>
      </c>
      <c r="B2309" t="s">
        <v>1812</v>
      </c>
      <c r="C2309" t="s">
        <v>50</v>
      </c>
      <c r="D2309" t="s">
        <v>364</v>
      </c>
      <c r="E2309" t="s">
        <v>1826</v>
      </c>
      <c r="F2309" t="s">
        <v>57</v>
      </c>
      <c r="G2309">
        <v>606.93600000000004</v>
      </c>
      <c r="H2309">
        <v>33.665799999999997</v>
      </c>
      <c r="I2309">
        <v>-80.216416557299993</v>
      </c>
      <c r="J2309">
        <v>45027</v>
      </c>
    </row>
    <row r="2310" spans="1:10" x14ac:dyDescent="0.25">
      <c r="A2310" t="str">
        <f t="shared" si="36"/>
        <v>SCColleton</v>
      </c>
      <c r="B2310" t="s">
        <v>1812</v>
      </c>
      <c r="C2310" t="s">
        <v>50</v>
      </c>
      <c r="D2310" t="s">
        <v>321</v>
      </c>
      <c r="E2310" t="s">
        <v>251</v>
      </c>
      <c r="F2310" t="s">
        <v>57</v>
      </c>
      <c r="G2310">
        <v>1056.491</v>
      </c>
      <c r="H2310">
        <v>32.863399999999999</v>
      </c>
      <c r="I2310">
        <v>-80.666711023600001</v>
      </c>
      <c r="J2310">
        <v>45029</v>
      </c>
    </row>
    <row r="2311" spans="1:10" x14ac:dyDescent="0.25">
      <c r="A2311" t="str">
        <f t="shared" si="36"/>
        <v>SCDarlington</v>
      </c>
      <c r="B2311" t="s">
        <v>1812</v>
      </c>
      <c r="C2311" t="s">
        <v>50</v>
      </c>
      <c r="D2311" t="s">
        <v>323</v>
      </c>
      <c r="E2311" t="s">
        <v>1827</v>
      </c>
      <c r="F2311" t="s">
        <v>57</v>
      </c>
      <c r="G2311">
        <v>561.15300000000002</v>
      </c>
      <c r="H2311">
        <v>34.332299999999996</v>
      </c>
      <c r="I2311">
        <v>-79.957706110000004</v>
      </c>
      <c r="J2311">
        <v>45031</v>
      </c>
    </row>
    <row r="2312" spans="1:10" x14ac:dyDescent="0.25">
      <c r="A2312" t="str">
        <f t="shared" si="36"/>
        <v>SCDorchester</v>
      </c>
      <c r="B2312" t="s">
        <v>1812</v>
      </c>
      <c r="C2312" t="s">
        <v>50</v>
      </c>
      <c r="D2312" t="s">
        <v>368</v>
      </c>
      <c r="E2312" t="s">
        <v>230</v>
      </c>
      <c r="F2312" t="s">
        <v>57</v>
      </c>
      <c r="G2312">
        <v>573.23299999999904</v>
      </c>
      <c r="H2312">
        <v>33.079500000000003</v>
      </c>
      <c r="I2312">
        <v>-80.405554332799994</v>
      </c>
      <c r="J2312">
        <v>45035</v>
      </c>
    </row>
    <row r="2313" spans="1:10" x14ac:dyDescent="0.25">
      <c r="A2313" t="str">
        <f t="shared" si="36"/>
        <v>SCFlorence</v>
      </c>
      <c r="B2313" t="s">
        <v>1812</v>
      </c>
      <c r="C2313" t="s">
        <v>50</v>
      </c>
      <c r="D2313" t="s">
        <v>329</v>
      </c>
      <c r="E2313" t="s">
        <v>1828</v>
      </c>
      <c r="F2313" t="s">
        <v>57</v>
      </c>
      <c r="G2313">
        <v>799.96400000000006</v>
      </c>
      <c r="H2313">
        <v>34.0244</v>
      </c>
      <c r="I2313">
        <v>-79.702811201000003</v>
      </c>
      <c r="J2313">
        <v>45041</v>
      </c>
    </row>
    <row r="2314" spans="1:10" x14ac:dyDescent="0.25">
      <c r="A2314" t="str">
        <f t="shared" si="36"/>
        <v>SCGeorgetown</v>
      </c>
      <c r="B2314" t="s">
        <v>1812</v>
      </c>
      <c r="C2314" t="s">
        <v>50</v>
      </c>
      <c r="D2314" t="s">
        <v>370</v>
      </c>
      <c r="E2314" t="s">
        <v>254</v>
      </c>
      <c r="F2314" t="s">
        <v>57</v>
      </c>
      <c r="G2314">
        <v>813.54700000000003</v>
      </c>
      <c r="H2314">
        <v>33.433799999999998</v>
      </c>
      <c r="I2314">
        <v>-79.332267622399996</v>
      </c>
      <c r="J2314">
        <v>45043</v>
      </c>
    </row>
    <row r="2315" spans="1:10" x14ac:dyDescent="0.25">
      <c r="A2315" t="str">
        <f t="shared" si="36"/>
        <v>SCGreenville</v>
      </c>
      <c r="B2315" t="s">
        <v>1812</v>
      </c>
      <c r="C2315" t="s">
        <v>50</v>
      </c>
      <c r="D2315" t="s">
        <v>331</v>
      </c>
      <c r="E2315" t="s">
        <v>1829</v>
      </c>
      <c r="F2315" t="s">
        <v>57</v>
      </c>
      <c r="G2315">
        <v>785.12</v>
      </c>
      <c r="H2315">
        <v>34.894300000000001</v>
      </c>
      <c r="I2315">
        <v>-82.370564825800002</v>
      </c>
      <c r="J2315">
        <v>45045</v>
      </c>
    </row>
    <row r="2316" spans="1:10" x14ac:dyDescent="0.25">
      <c r="A2316" t="str">
        <f t="shared" si="36"/>
        <v>SCHampton</v>
      </c>
      <c r="B2316" t="s">
        <v>1812</v>
      </c>
      <c r="C2316" t="s">
        <v>50</v>
      </c>
      <c r="D2316" t="s">
        <v>333</v>
      </c>
      <c r="E2316" t="s">
        <v>252</v>
      </c>
      <c r="F2316" t="s">
        <v>57</v>
      </c>
      <c r="G2316">
        <v>559.89599999999905</v>
      </c>
      <c r="H2316">
        <v>32.776299999999999</v>
      </c>
      <c r="I2316">
        <v>-81.140985803899994</v>
      </c>
      <c r="J2316">
        <v>45049</v>
      </c>
    </row>
    <row r="2317" spans="1:10" x14ac:dyDescent="0.25">
      <c r="A2317" t="str">
        <f t="shared" si="36"/>
        <v>SCHorry</v>
      </c>
      <c r="B2317" t="s">
        <v>1812</v>
      </c>
      <c r="C2317" t="s">
        <v>50</v>
      </c>
      <c r="D2317" t="s">
        <v>374</v>
      </c>
      <c r="E2317" t="s">
        <v>255</v>
      </c>
      <c r="F2317" t="s">
        <v>57</v>
      </c>
      <c r="G2317">
        <v>1133.896</v>
      </c>
      <c r="H2317">
        <v>33.921399999999998</v>
      </c>
      <c r="I2317">
        <v>-78.996519495800001</v>
      </c>
      <c r="J2317">
        <v>45051</v>
      </c>
    </row>
    <row r="2318" spans="1:10" x14ac:dyDescent="0.25">
      <c r="A2318" t="str">
        <f t="shared" si="36"/>
        <v>SCJasper</v>
      </c>
      <c r="B2318" t="s">
        <v>1812</v>
      </c>
      <c r="C2318" t="s">
        <v>50</v>
      </c>
      <c r="D2318" t="s">
        <v>335</v>
      </c>
      <c r="E2318" t="s">
        <v>253</v>
      </c>
      <c r="F2318" t="s">
        <v>57</v>
      </c>
      <c r="G2318">
        <v>655.31799999999896</v>
      </c>
      <c r="H2318">
        <v>32.436300000000003</v>
      </c>
      <c r="I2318">
        <v>-81.031478479599997</v>
      </c>
      <c r="J2318">
        <v>45053</v>
      </c>
    </row>
    <row r="2319" spans="1:10" x14ac:dyDescent="0.25">
      <c r="A2319" t="str">
        <f t="shared" si="36"/>
        <v>SCLancaster</v>
      </c>
      <c r="B2319" t="s">
        <v>1812</v>
      </c>
      <c r="C2319" t="s">
        <v>50</v>
      </c>
      <c r="D2319" t="s">
        <v>337</v>
      </c>
      <c r="E2319" t="s">
        <v>1492</v>
      </c>
      <c r="F2319" t="s">
        <v>57</v>
      </c>
      <c r="G2319">
        <v>549.15999999999894</v>
      </c>
      <c r="H2319">
        <v>34.686700000000002</v>
      </c>
      <c r="I2319">
        <v>-80.705417158100005</v>
      </c>
      <c r="J2319">
        <v>45057</v>
      </c>
    </row>
    <row r="2320" spans="1:10" x14ac:dyDescent="0.25">
      <c r="A2320" t="str">
        <f t="shared" si="36"/>
        <v>SCLee</v>
      </c>
      <c r="B2320" t="s">
        <v>1812</v>
      </c>
      <c r="C2320" t="s">
        <v>50</v>
      </c>
      <c r="D2320" t="s">
        <v>339</v>
      </c>
      <c r="E2320" t="s">
        <v>199</v>
      </c>
      <c r="F2320" t="s">
        <v>57</v>
      </c>
      <c r="G2320">
        <v>410.18400000000003</v>
      </c>
      <c r="H2320">
        <v>34.1633</v>
      </c>
      <c r="I2320">
        <v>-80.254506753100003</v>
      </c>
      <c r="J2320">
        <v>45061</v>
      </c>
    </row>
    <row r="2321" spans="1:10" x14ac:dyDescent="0.25">
      <c r="A2321" t="str">
        <f t="shared" si="36"/>
        <v>SCLexington</v>
      </c>
      <c r="B2321" t="s">
        <v>1812</v>
      </c>
      <c r="C2321" t="s">
        <v>50</v>
      </c>
      <c r="D2321" t="s">
        <v>380</v>
      </c>
      <c r="E2321" t="s">
        <v>1830</v>
      </c>
      <c r="F2321" t="s">
        <v>57</v>
      </c>
      <c r="G2321">
        <v>698.91300000000001</v>
      </c>
      <c r="H2321">
        <v>33.902299999999997</v>
      </c>
      <c r="I2321">
        <v>-81.2722093828</v>
      </c>
      <c r="J2321">
        <v>45063</v>
      </c>
    </row>
    <row r="2322" spans="1:10" x14ac:dyDescent="0.25">
      <c r="A2322" t="str">
        <f t="shared" si="36"/>
        <v>SCMarion</v>
      </c>
      <c r="B2322" t="s">
        <v>1812</v>
      </c>
      <c r="C2322" t="s">
        <v>50</v>
      </c>
      <c r="D2322" t="s">
        <v>341</v>
      </c>
      <c r="E2322" t="s">
        <v>256</v>
      </c>
      <c r="F2322" t="s">
        <v>57</v>
      </c>
      <c r="G2322">
        <v>489.22699999999901</v>
      </c>
      <c r="H2322">
        <v>34.080100000000002</v>
      </c>
      <c r="I2322">
        <v>-79.362503207399996</v>
      </c>
      <c r="J2322">
        <v>45067</v>
      </c>
    </row>
    <row r="2323" spans="1:10" x14ac:dyDescent="0.25">
      <c r="A2323" t="str">
        <f t="shared" si="36"/>
        <v>SCNewberry</v>
      </c>
      <c r="B2323" t="s">
        <v>1812</v>
      </c>
      <c r="C2323" t="s">
        <v>50</v>
      </c>
      <c r="D2323" t="s">
        <v>384</v>
      </c>
      <c r="E2323" t="s">
        <v>1831</v>
      </c>
      <c r="F2323" t="s">
        <v>57</v>
      </c>
      <c r="G2323">
        <v>630.03700000000003</v>
      </c>
      <c r="H2323">
        <v>34.2898</v>
      </c>
      <c r="I2323">
        <v>-81.600132632300003</v>
      </c>
      <c r="J2323">
        <v>45071</v>
      </c>
    </row>
    <row r="2324" spans="1:10" x14ac:dyDescent="0.25">
      <c r="A2324" t="str">
        <f t="shared" si="36"/>
        <v>SCOconee</v>
      </c>
      <c r="B2324" t="s">
        <v>1812</v>
      </c>
      <c r="C2324" t="s">
        <v>50</v>
      </c>
      <c r="D2324" t="s">
        <v>385</v>
      </c>
      <c r="E2324" t="s">
        <v>710</v>
      </c>
      <c r="F2324" t="s">
        <v>57</v>
      </c>
      <c r="G2324">
        <v>626.33399999999904</v>
      </c>
      <c r="H2324">
        <v>34.753700000000002</v>
      </c>
      <c r="I2324">
        <v>-83.065811014399998</v>
      </c>
      <c r="J2324">
        <v>45073</v>
      </c>
    </row>
    <row r="2325" spans="1:10" x14ac:dyDescent="0.25">
      <c r="A2325" t="str">
        <f t="shared" si="36"/>
        <v>SCPickens</v>
      </c>
      <c r="B2325" t="s">
        <v>1812</v>
      </c>
      <c r="C2325" t="s">
        <v>50</v>
      </c>
      <c r="D2325" t="s">
        <v>345</v>
      </c>
      <c r="E2325" t="s">
        <v>399</v>
      </c>
      <c r="F2325" t="s">
        <v>57</v>
      </c>
      <c r="G2325">
        <v>496.40699999999902</v>
      </c>
      <c r="H2325">
        <v>34.887500000000003</v>
      </c>
      <c r="I2325">
        <v>-82.725306686300002</v>
      </c>
      <c r="J2325">
        <v>45077</v>
      </c>
    </row>
    <row r="2326" spans="1:10" x14ac:dyDescent="0.25">
      <c r="A2326" t="str">
        <f t="shared" si="36"/>
        <v>SCSpartanburg</v>
      </c>
      <c r="B2326" t="s">
        <v>1812</v>
      </c>
      <c r="C2326" t="s">
        <v>50</v>
      </c>
      <c r="D2326" t="s">
        <v>436</v>
      </c>
      <c r="E2326" t="s">
        <v>1832</v>
      </c>
      <c r="F2326" t="s">
        <v>57</v>
      </c>
      <c r="G2326">
        <v>807.92600000000004</v>
      </c>
      <c r="H2326">
        <v>34.9313</v>
      </c>
      <c r="I2326">
        <v>-81.990686049000004</v>
      </c>
      <c r="J2326">
        <v>45083</v>
      </c>
    </row>
    <row r="2327" spans="1:10" x14ac:dyDescent="0.25">
      <c r="A2327" t="str">
        <f t="shared" si="36"/>
        <v>SCSumter</v>
      </c>
      <c r="B2327" t="s">
        <v>1812</v>
      </c>
      <c r="C2327" t="s">
        <v>50</v>
      </c>
      <c r="D2327" t="s">
        <v>386</v>
      </c>
      <c r="E2327" t="s">
        <v>409</v>
      </c>
      <c r="F2327" t="s">
        <v>57</v>
      </c>
      <c r="G2327">
        <v>665.06600000000003</v>
      </c>
      <c r="H2327">
        <v>33.916200000000003</v>
      </c>
      <c r="I2327">
        <v>-80.382280345699996</v>
      </c>
      <c r="J2327">
        <v>45085</v>
      </c>
    </row>
    <row r="2328" spans="1:10" x14ac:dyDescent="0.25">
      <c r="A2328" t="str">
        <f t="shared" si="36"/>
        <v>SCUnion</v>
      </c>
      <c r="B2328" t="s">
        <v>1812</v>
      </c>
      <c r="C2328" t="s">
        <v>50</v>
      </c>
      <c r="D2328" t="s">
        <v>388</v>
      </c>
      <c r="E2328" t="s">
        <v>494</v>
      </c>
      <c r="F2328" t="s">
        <v>57</v>
      </c>
      <c r="G2328">
        <v>514.17100000000005</v>
      </c>
      <c r="H2328">
        <v>34.689300000000003</v>
      </c>
      <c r="I2328">
        <v>-81.619412237099993</v>
      </c>
      <c r="J2328">
        <v>45087</v>
      </c>
    </row>
    <row r="2329" spans="1:10" x14ac:dyDescent="0.25">
      <c r="A2329" t="str">
        <f t="shared" si="36"/>
        <v>SCWilliamsburg</v>
      </c>
      <c r="B2329" t="s">
        <v>1812</v>
      </c>
      <c r="C2329" t="s">
        <v>50</v>
      </c>
      <c r="D2329" t="s">
        <v>390</v>
      </c>
      <c r="E2329" t="s">
        <v>1833</v>
      </c>
      <c r="F2329" t="s">
        <v>57</v>
      </c>
      <c r="G2329">
        <v>934.15899999999897</v>
      </c>
      <c r="H2329">
        <v>33.619900000000001</v>
      </c>
      <c r="I2329">
        <v>-79.727752008099998</v>
      </c>
      <c r="J2329">
        <v>45089</v>
      </c>
    </row>
    <row r="2330" spans="1:10" x14ac:dyDescent="0.25">
      <c r="A2330" t="str">
        <f t="shared" si="36"/>
        <v>SDBrown</v>
      </c>
      <c r="B2330" t="s">
        <v>1834</v>
      </c>
      <c r="C2330" t="s">
        <v>2377</v>
      </c>
      <c r="D2330" t="s">
        <v>415</v>
      </c>
      <c r="E2330" t="s">
        <v>909</v>
      </c>
      <c r="F2330" t="s">
        <v>57</v>
      </c>
      <c r="G2330">
        <v>1712.981</v>
      </c>
      <c r="H2330">
        <v>45.589799999999997</v>
      </c>
      <c r="I2330">
        <v>-98.351606823799997</v>
      </c>
      <c r="J2330">
        <v>46013</v>
      </c>
    </row>
    <row r="2331" spans="1:10" x14ac:dyDescent="0.25">
      <c r="A2331" t="str">
        <f t="shared" si="36"/>
        <v>SDBrule</v>
      </c>
      <c r="B2331" t="s">
        <v>1834</v>
      </c>
      <c r="C2331" t="s">
        <v>2377</v>
      </c>
      <c r="D2331" t="s">
        <v>417</v>
      </c>
      <c r="E2331" t="s">
        <v>1835</v>
      </c>
      <c r="F2331" t="s">
        <v>57</v>
      </c>
      <c r="G2331">
        <v>817.24</v>
      </c>
      <c r="H2331">
        <v>43.7181</v>
      </c>
      <c r="I2331">
        <v>-99.0809430714</v>
      </c>
      <c r="J2331">
        <v>46015</v>
      </c>
    </row>
    <row r="2332" spans="1:10" x14ac:dyDescent="0.25">
      <c r="A2332" t="str">
        <f t="shared" si="36"/>
        <v>SDButte</v>
      </c>
      <c r="B2332" t="s">
        <v>1834</v>
      </c>
      <c r="C2332" t="s">
        <v>2377</v>
      </c>
      <c r="D2332" t="s">
        <v>419</v>
      </c>
      <c r="E2332" t="s">
        <v>538</v>
      </c>
      <c r="F2332" t="s">
        <v>57</v>
      </c>
      <c r="G2332">
        <v>2249.8989999999999</v>
      </c>
      <c r="H2332">
        <v>44.905799999999999</v>
      </c>
      <c r="I2332">
        <v>-103.508003551</v>
      </c>
      <c r="J2332">
        <v>46019</v>
      </c>
    </row>
    <row r="2333" spans="1:10" x14ac:dyDescent="0.25">
      <c r="A2333" t="str">
        <f t="shared" si="36"/>
        <v>SDCampbell</v>
      </c>
      <c r="B2333" t="s">
        <v>1834</v>
      </c>
      <c r="C2333" t="s">
        <v>2377</v>
      </c>
      <c r="D2333" t="s">
        <v>421</v>
      </c>
      <c r="E2333" t="s">
        <v>1145</v>
      </c>
      <c r="F2333" t="s">
        <v>57</v>
      </c>
      <c r="G2333">
        <v>733.67700000000002</v>
      </c>
      <c r="H2333">
        <v>45.7712</v>
      </c>
      <c r="I2333">
        <v>-100.05161443</v>
      </c>
      <c r="J2333">
        <v>46021</v>
      </c>
    </row>
    <row r="2334" spans="1:10" x14ac:dyDescent="0.25">
      <c r="A2334" t="str">
        <f t="shared" si="36"/>
        <v>SDClark</v>
      </c>
      <c r="B2334" t="s">
        <v>1834</v>
      </c>
      <c r="C2334" t="s">
        <v>2377</v>
      </c>
      <c r="D2334" t="s">
        <v>362</v>
      </c>
      <c r="E2334" t="s">
        <v>278</v>
      </c>
      <c r="F2334" t="s">
        <v>57</v>
      </c>
      <c r="G2334">
        <v>957.60400000000004</v>
      </c>
      <c r="H2334">
        <v>44.858199999999997</v>
      </c>
      <c r="I2334">
        <v>-97.729494031399994</v>
      </c>
      <c r="J2334">
        <v>46025</v>
      </c>
    </row>
    <row r="2335" spans="1:10" x14ac:dyDescent="0.25">
      <c r="A2335" t="str">
        <f t="shared" si="36"/>
        <v>SDClay</v>
      </c>
      <c r="B2335" t="s">
        <v>1834</v>
      </c>
      <c r="C2335" t="s">
        <v>2377</v>
      </c>
      <c r="D2335" t="s">
        <v>364</v>
      </c>
      <c r="E2335" t="s">
        <v>365</v>
      </c>
      <c r="F2335" t="s">
        <v>57</v>
      </c>
      <c r="G2335">
        <v>412.185</v>
      </c>
      <c r="H2335">
        <v>42.914700000000003</v>
      </c>
      <c r="I2335">
        <v>-96.975649757300005</v>
      </c>
      <c r="J2335">
        <v>46027</v>
      </c>
    </row>
    <row r="2336" spans="1:10" x14ac:dyDescent="0.25">
      <c r="A2336" t="str">
        <f t="shared" si="36"/>
        <v>SDCodington</v>
      </c>
      <c r="B2336" t="s">
        <v>1834</v>
      </c>
      <c r="C2336" t="s">
        <v>2377</v>
      </c>
      <c r="D2336" t="s">
        <v>321</v>
      </c>
      <c r="E2336" t="s">
        <v>1836</v>
      </c>
      <c r="F2336" t="s">
        <v>57</v>
      </c>
      <c r="G2336">
        <v>688.495</v>
      </c>
      <c r="H2336">
        <v>44.977899999999998</v>
      </c>
      <c r="I2336">
        <v>-97.188613575800005</v>
      </c>
      <c r="J2336">
        <v>46029</v>
      </c>
    </row>
    <row r="2337" spans="1:10" x14ac:dyDescent="0.25">
      <c r="A2337" t="str">
        <f t="shared" si="36"/>
        <v>SDCorson</v>
      </c>
      <c r="B2337" t="s">
        <v>1834</v>
      </c>
      <c r="C2337" t="s">
        <v>2377</v>
      </c>
      <c r="D2337" t="s">
        <v>323</v>
      </c>
      <c r="E2337" t="s">
        <v>1837</v>
      </c>
      <c r="F2337" t="s">
        <v>57</v>
      </c>
      <c r="G2337">
        <v>2469.692</v>
      </c>
      <c r="H2337">
        <v>45.708599999999997</v>
      </c>
      <c r="I2337">
        <v>-101.196868446</v>
      </c>
      <c r="J2337">
        <v>46031</v>
      </c>
    </row>
    <row r="2338" spans="1:10" x14ac:dyDescent="0.25">
      <c r="A2338" t="str">
        <f t="shared" si="36"/>
        <v>SDCuster</v>
      </c>
      <c r="B2338" t="s">
        <v>1834</v>
      </c>
      <c r="C2338" t="s">
        <v>2377</v>
      </c>
      <c r="D2338" t="s">
        <v>366</v>
      </c>
      <c r="E2338" t="s">
        <v>591</v>
      </c>
      <c r="F2338" t="s">
        <v>57</v>
      </c>
      <c r="G2338">
        <v>1557.002</v>
      </c>
      <c r="H2338">
        <v>43.677599999999998</v>
      </c>
      <c r="I2338">
        <v>-103.451483747</v>
      </c>
      <c r="J2338">
        <v>46033</v>
      </c>
    </row>
    <row r="2339" spans="1:10" x14ac:dyDescent="0.25">
      <c r="A2339" t="str">
        <f t="shared" si="36"/>
        <v>SDDay</v>
      </c>
      <c r="B2339" t="s">
        <v>1834</v>
      </c>
      <c r="C2339" t="s">
        <v>2377</v>
      </c>
      <c r="D2339" t="s">
        <v>325</v>
      </c>
      <c r="E2339" t="s">
        <v>1838</v>
      </c>
      <c r="F2339" t="s">
        <v>57</v>
      </c>
      <c r="G2339">
        <v>1027.8679999999999</v>
      </c>
      <c r="H2339">
        <v>45.367100000000001</v>
      </c>
      <c r="I2339">
        <v>-97.607426951099995</v>
      </c>
      <c r="J2339">
        <v>46037</v>
      </c>
    </row>
    <row r="2340" spans="1:10" x14ac:dyDescent="0.25">
      <c r="A2340" t="str">
        <f t="shared" si="36"/>
        <v>SDDeuel</v>
      </c>
      <c r="B2340" t="s">
        <v>1834</v>
      </c>
      <c r="C2340" t="s">
        <v>2377</v>
      </c>
      <c r="D2340" t="s">
        <v>327</v>
      </c>
      <c r="E2340" t="s">
        <v>1476</v>
      </c>
      <c r="F2340" t="s">
        <v>57</v>
      </c>
      <c r="G2340">
        <v>622.68600000000004</v>
      </c>
      <c r="H2340">
        <v>44.76</v>
      </c>
      <c r="I2340">
        <v>-96.668019418399993</v>
      </c>
      <c r="J2340">
        <v>46039</v>
      </c>
    </row>
    <row r="2341" spans="1:10" x14ac:dyDescent="0.25">
      <c r="A2341" t="str">
        <f t="shared" si="36"/>
        <v>SDDouglas</v>
      </c>
      <c r="B2341" t="s">
        <v>1834</v>
      </c>
      <c r="C2341" t="s">
        <v>2377</v>
      </c>
      <c r="D2341" t="s">
        <v>370</v>
      </c>
      <c r="E2341" t="s">
        <v>594</v>
      </c>
      <c r="F2341" t="s">
        <v>57</v>
      </c>
      <c r="G2341">
        <v>431.80200000000002</v>
      </c>
      <c r="H2341">
        <v>43.386899999999997</v>
      </c>
      <c r="I2341">
        <v>-98.366058269000007</v>
      </c>
      <c r="J2341">
        <v>46043</v>
      </c>
    </row>
    <row r="2342" spans="1:10" x14ac:dyDescent="0.25">
      <c r="A2342" t="str">
        <f t="shared" si="36"/>
        <v>SDEdmunds</v>
      </c>
      <c r="B2342" t="s">
        <v>1834</v>
      </c>
      <c r="C2342" t="s">
        <v>2377</v>
      </c>
      <c r="D2342" t="s">
        <v>331</v>
      </c>
      <c r="E2342" t="s">
        <v>1839</v>
      </c>
      <c r="F2342" t="s">
        <v>57</v>
      </c>
      <c r="G2342">
        <v>1125.9559999999999</v>
      </c>
      <c r="H2342">
        <v>45.418799999999997</v>
      </c>
      <c r="I2342">
        <v>-99.215337966899995</v>
      </c>
      <c r="J2342">
        <v>46045</v>
      </c>
    </row>
    <row r="2343" spans="1:10" x14ac:dyDescent="0.25">
      <c r="A2343" t="str">
        <f t="shared" si="36"/>
        <v>SDFall River</v>
      </c>
      <c r="B2343" t="s">
        <v>1834</v>
      </c>
      <c r="C2343" t="s">
        <v>2377</v>
      </c>
      <c r="D2343" t="s">
        <v>372</v>
      </c>
      <c r="E2343" t="s">
        <v>1840</v>
      </c>
      <c r="F2343" t="s">
        <v>57</v>
      </c>
      <c r="G2343">
        <v>1739.915</v>
      </c>
      <c r="H2343">
        <v>43.239400000000003</v>
      </c>
      <c r="I2343">
        <v>-103.527531185</v>
      </c>
      <c r="J2343">
        <v>46047</v>
      </c>
    </row>
    <row r="2344" spans="1:10" x14ac:dyDescent="0.25">
      <c r="A2344" t="str">
        <f t="shared" si="36"/>
        <v>SDFaulk</v>
      </c>
      <c r="B2344" t="s">
        <v>1834</v>
      </c>
      <c r="C2344" t="s">
        <v>2377</v>
      </c>
      <c r="D2344" t="s">
        <v>333</v>
      </c>
      <c r="E2344" t="s">
        <v>1841</v>
      </c>
      <c r="F2344" t="s">
        <v>57</v>
      </c>
      <c r="G2344">
        <v>981.75</v>
      </c>
      <c r="H2344">
        <v>45.070999999999998</v>
      </c>
      <c r="I2344">
        <v>-99.145277392899999</v>
      </c>
      <c r="J2344">
        <v>46049</v>
      </c>
    </row>
    <row r="2345" spans="1:10" x14ac:dyDescent="0.25">
      <c r="A2345" t="str">
        <f t="shared" si="36"/>
        <v>SDGrant</v>
      </c>
      <c r="B2345" t="s">
        <v>1834</v>
      </c>
      <c r="C2345" t="s">
        <v>2377</v>
      </c>
      <c r="D2345" t="s">
        <v>374</v>
      </c>
      <c r="E2345" t="s">
        <v>465</v>
      </c>
      <c r="F2345" t="s">
        <v>57</v>
      </c>
      <c r="G2345">
        <v>681.45799999999895</v>
      </c>
      <c r="H2345">
        <v>45.171900000000001</v>
      </c>
      <c r="I2345">
        <v>-96.767670153699996</v>
      </c>
      <c r="J2345">
        <v>46051</v>
      </c>
    </row>
    <row r="2346" spans="1:10" x14ac:dyDescent="0.25">
      <c r="A2346" t="str">
        <f t="shared" si="36"/>
        <v>SDGregory</v>
      </c>
      <c r="B2346" t="s">
        <v>1834</v>
      </c>
      <c r="C2346" t="s">
        <v>2377</v>
      </c>
      <c r="D2346" t="s">
        <v>335</v>
      </c>
      <c r="E2346" t="s">
        <v>1842</v>
      </c>
      <c r="F2346" t="s">
        <v>57</v>
      </c>
      <c r="G2346">
        <v>1014.957</v>
      </c>
      <c r="H2346">
        <v>43.192399999999999</v>
      </c>
      <c r="I2346">
        <v>-99.185608925099999</v>
      </c>
      <c r="J2346">
        <v>46053</v>
      </c>
    </row>
    <row r="2347" spans="1:10" x14ac:dyDescent="0.25">
      <c r="A2347" t="str">
        <f t="shared" si="36"/>
        <v>SDHand</v>
      </c>
      <c r="B2347" t="s">
        <v>1834</v>
      </c>
      <c r="C2347" t="s">
        <v>2377</v>
      </c>
      <c r="D2347" t="s">
        <v>378</v>
      </c>
      <c r="E2347" t="s">
        <v>1843</v>
      </c>
      <c r="F2347" t="s">
        <v>57</v>
      </c>
      <c r="G2347">
        <v>1436.6130000000001</v>
      </c>
      <c r="H2347">
        <v>44.547800000000002</v>
      </c>
      <c r="I2347">
        <v>-99.004955176699994</v>
      </c>
      <c r="J2347">
        <v>46059</v>
      </c>
    </row>
    <row r="2348" spans="1:10" x14ac:dyDescent="0.25">
      <c r="A2348" t="str">
        <f t="shared" si="36"/>
        <v>SDHanson</v>
      </c>
      <c r="B2348" t="s">
        <v>1834</v>
      </c>
      <c r="C2348" t="s">
        <v>2377</v>
      </c>
      <c r="D2348" t="s">
        <v>339</v>
      </c>
      <c r="E2348" t="s">
        <v>1844</v>
      </c>
      <c r="F2348" t="s">
        <v>57</v>
      </c>
      <c r="G2348">
        <v>434.51299999999901</v>
      </c>
      <c r="H2348">
        <v>43.674799999999998</v>
      </c>
      <c r="I2348">
        <v>-97.787326712500004</v>
      </c>
      <c r="J2348">
        <v>46061</v>
      </c>
    </row>
    <row r="2349" spans="1:10" x14ac:dyDescent="0.25">
      <c r="A2349" t="str">
        <f t="shared" si="36"/>
        <v>SDHarding</v>
      </c>
      <c r="B2349" t="s">
        <v>1834</v>
      </c>
      <c r="C2349" t="s">
        <v>2377</v>
      </c>
      <c r="D2349" t="s">
        <v>380</v>
      </c>
      <c r="E2349" t="s">
        <v>1557</v>
      </c>
      <c r="F2349" t="s">
        <v>57</v>
      </c>
      <c r="G2349">
        <v>2671.375</v>
      </c>
      <c r="H2349">
        <v>45.580399999999997</v>
      </c>
      <c r="I2349">
        <v>-103.495771654</v>
      </c>
      <c r="J2349">
        <v>46063</v>
      </c>
    </row>
    <row r="2350" spans="1:10" x14ac:dyDescent="0.25">
      <c r="A2350" t="str">
        <f t="shared" si="36"/>
        <v>SDHughes</v>
      </c>
      <c r="B2350" t="s">
        <v>1834</v>
      </c>
      <c r="C2350" t="s">
        <v>2377</v>
      </c>
      <c r="D2350" t="s">
        <v>382</v>
      </c>
      <c r="E2350" t="s">
        <v>1750</v>
      </c>
      <c r="F2350" t="s">
        <v>57</v>
      </c>
      <c r="G2350">
        <v>741.55999999999904</v>
      </c>
      <c r="H2350">
        <v>44.389000000000003</v>
      </c>
      <c r="I2350">
        <v>-99.996039222299999</v>
      </c>
      <c r="J2350">
        <v>46065</v>
      </c>
    </row>
    <row r="2351" spans="1:10" x14ac:dyDescent="0.25">
      <c r="A2351" t="str">
        <f t="shared" si="36"/>
        <v>SDHutchinson</v>
      </c>
      <c r="B2351" t="s">
        <v>1834</v>
      </c>
      <c r="C2351" t="s">
        <v>2377</v>
      </c>
      <c r="D2351" t="s">
        <v>341</v>
      </c>
      <c r="E2351" t="s">
        <v>1845</v>
      </c>
      <c r="F2351" t="s">
        <v>57</v>
      </c>
      <c r="G2351">
        <v>812.904</v>
      </c>
      <c r="H2351">
        <v>43.334899999999998</v>
      </c>
      <c r="I2351">
        <v>-97.754416492600001</v>
      </c>
      <c r="J2351">
        <v>46067</v>
      </c>
    </row>
    <row r="2352" spans="1:10" x14ac:dyDescent="0.25">
      <c r="A2352" t="str">
        <f t="shared" si="36"/>
        <v>SDJackson</v>
      </c>
      <c r="B2352" t="s">
        <v>1834</v>
      </c>
      <c r="C2352" t="s">
        <v>2377</v>
      </c>
      <c r="D2352" t="s">
        <v>384</v>
      </c>
      <c r="E2352" t="s">
        <v>232</v>
      </c>
      <c r="F2352" t="s">
        <v>57</v>
      </c>
      <c r="G2352">
        <v>1863.914</v>
      </c>
      <c r="H2352">
        <v>43.694299999999998</v>
      </c>
      <c r="I2352">
        <v>-101.628128682</v>
      </c>
      <c r="J2352">
        <v>46071</v>
      </c>
    </row>
    <row r="2353" spans="1:10" x14ac:dyDescent="0.25">
      <c r="A2353" t="str">
        <f t="shared" si="36"/>
        <v>SDJerauld</v>
      </c>
      <c r="B2353" t="s">
        <v>1834</v>
      </c>
      <c r="C2353" t="s">
        <v>2377</v>
      </c>
      <c r="D2353" t="s">
        <v>385</v>
      </c>
      <c r="E2353" t="s">
        <v>1846</v>
      </c>
      <c r="F2353" t="s">
        <v>57</v>
      </c>
      <c r="G2353">
        <v>526.23299999999904</v>
      </c>
      <c r="H2353">
        <v>44.066299999999998</v>
      </c>
      <c r="I2353">
        <v>-98.6296785352</v>
      </c>
      <c r="J2353">
        <v>46073</v>
      </c>
    </row>
    <row r="2354" spans="1:10" x14ac:dyDescent="0.25">
      <c r="A2354" t="str">
        <f t="shared" si="36"/>
        <v>SDKingsbury</v>
      </c>
      <c r="B2354" t="s">
        <v>1834</v>
      </c>
      <c r="C2354" t="s">
        <v>2377</v>
      </c>
      <c r="D2354" t="s">
        <v>345</v>
      </c>
      <c r="E2354" t="s">
        <v>1847</v>
      </c>
      <c r="F2354" t="s">
        <v>57</v>
      </c>
      <c r="G2354">
        <v>832.23599999999897</v>
      </c>
      <c r="H2354">
        <v>44.369599999999998</v>
      </c>
      <c r="I2354">
        <v>-97.491521339000002</v>
      </c>
      <c r="J2354">
        <v>46077</v>
      </c>
    </row>
    <row r="2355" spans="1:10" x14ac:dyDescent="0.25">
      <c r="A2355" t="str">
        <f t="shared" si="36"/>
        <v>SDLake</v>
      </c>
      <c r="B2355" t="s">
        <v>1834</v>
      </c>
      <c r="C2355" t="s">
        <v>2377</v>
      </c>
      <c r="D2355" t="s">
        <v>347</v>
      </c>
      <c r="E2355" t="s">
        <v>534</v>
      </c>
      <c r="F2355" t="s">
        <v>57</v>
      </c>
      <c r="G2355">
        <v>563.27700000000004</v>
      </c>
      <c r="H2355">
        <v>44.022100000000002</v>
      </c>
      <c r="I2355">
        <v>-97.129358958400005</v>
      </c>
      <c r="J2355">
        <v>46079</v>
      </c>
    </row>
    <row r="2356" spans="1:10" x14ac:dyDescent="0.25">
      <c r="A2356" t="str">
        <f t="shared" si="36"/>
        <v>SDLawrence</v>
      </c>
      <c r="B2356" t="s">
        <v>1834</v>
      </c>
      <c r="C2356" t="s">
        <v>2377</v>
      </c>
      <c r="D2356" t="s">
        <v>435</v>
      </c>
      <c r="E2356" t="s">
        <v>348</v>
      </c>
      <c r="F2356" t="s">
        <v>57</v>
      </c>
      <c r="G2356">
        <v>800.03499999999894</v>
      </c>
      <c r="H2356">
        <v>44.358600000000003</v>
      </c>
      <c r="I2356">
        <v>-103.79226322300001</v>
      </c>
      <c r="J2356">
        <v>46081</v>
      </c>
    </row>
    <row r="2357" spans="1:10" x14ac:dyDescent="0.25">
      <c r="A2357" t="str">
        <f t="shared" si="36"/>
        <v>SDLincoln</v>
      </c>
      <c r="B2357" t="s">
        <v>1834</v>
      </c>
      <c r="C2357" t="s">
        <v>2377</v>
      </c>
      <c r="D2357" t="s">
        <v>436</v>
      </c>
      <c r="E2357" t="s">
        <v>245</v>
      </c>
      <c r="F2357" t="s">
        <v>57</v>
      </c>
      <c r="G2357">
        <v>577.279</v>
      </c>
      <c r="H2357">
        <v>43.2789</v>
      </c>
      <c r="I2357">
        <v>-96.721720152200007</v>
      </c>
      <c r="J2357">
        <v>46083</v>
      </c>
    </row>
    <row r="2358" spans="1:10" x14ac:dyDescent="0.25">
      <c r="A2358" t="str">
        <f t="shared" si="36"/>
        <v>SDAurora</v>
      </c>
      <c r="B2358" t="s">
        <v>1834</v>
      </c>
      <c r="C2358" t="s">
        <v>2377</v>
      </c>
      <c r="D2358" t="s">
        <v>351</v>
      </c>
      <c r="E2358" t="s">
        <v>1848</v>
      </c>
      <c r="F2358" t="s">
        <v>57</v>
      </c>
      <c r="G2358">
        <v>708.42499999999905</v>
      </c>
      <c r="H2358">
        <v>43.718000000000004</v>
      </c>
      <c r="I2358">
        <v>-98.561547707700001</v>
      </c>
      <c r="J2358">
        <v>46003</v>
      </c>
    </row>
    <row r="2359" spans="1:10" x14ac:dyDescent="0.25">
      <c r="A2359" t="str">
        <f t="shared" si="36"/>
        <v>SDBeadle</v>
      </c>
      <c r="B2359" t="s">
        <v>1834</v>
      </c>
      <c r="C2359" t="s">
        <v>2377</v>
      </c>
      <c r="D2359" t="s">
        <v>352</v>
      </c>
      <c r="E2359" t="s">
        <v>1849</v>
      </c>
      <c r="F2359" t="s">
        <v>57</v>
      </c>
      <c r="G2359">
        <v>1258.71</v>
      </c>
      <c r="H2359">
        <v>44.414499999999997</v>
      </c>
      <c r="I2359">
        <v>-98.278119865299999</v>
      </c>
      <c r="J2359">
        <v>46005</v>
      </c>
    </row>
    <row r="2360" spans="1:10" x14ac:dyDescent="0.25">
      <c r="A2360" t="str">
        <f t="shared" si="36"/>
        <v>SDBennett</v>
      </c>
      <c r="B2360" t="s">
        <v>1834</v>
      </c>
      <c r="C2360" t="s">
        <v>2377</v>
      </c>
      <c r="D2360" t="s">
        <v>354</v>
      </c>
      <c r="E2360" t="s">
        <v>1850</v>
      </c>
      <c r="F2360" t="s">
        <v>57</v>
      </c>
      <c r="G2360">
        <v>1184.7090000000001</v>
      </c>
      <c r="H2360">
        <v>43.195</v>
      </c>
      <c r="I2360">
        <v>-101.66400616599999</v>
      </c>
      <c r="J2360">
        <v>46007</v>
      </c>
    </row>
    <row r="2361" spans="1:10" x14ac:dyDescent="0.25">
      <c r="A2361" t="str">
        <f t="shared" si="36"/>
        <v>SDBon Homme</v>
      </c>
      <c r="B2361" t="s">
        <v>1834</v>
      </c>
      <c r="C2361" t="s">
        <v>2377</v>
      </c>
      <c r="D2361" t="s">
        <v>356</v>
      </c>
      <c r="E2361" t="s">
        <v>1851</v>
      </c>
      <c r="F2361" t="s">
        <v>57</v>
      </c>
      <c r="G2361">
        <v>563.70100000000002</v>
      </c>
      <c r="H2361">
        <v>42.988500000000002</v>
      </c>
      <c r="I2361">
        <v>-97.884594574999994</v>
      </c>
      <c r="J2361">
        <v>46009</v>
      </c>
    </row>
    <row r="2362" spans="1:10" x14ac:dyDescent="0.25">
      <c r="A2362" t="str">
        <f t="shared" si="36"/>
        <v>SDBrookings</v>
      </c>
      <c r="B2362" t="s">
        <v>1834</v>
      </c>
      <c r="C2362" t="s">
        <v>2377</v>
      </c>
      <c r="D2362" t="s">
        <v>358</v>
      </c>
      <c r="E2362" t="s">
        <v>1852</v>
      </c>
      <c r="F2362" t="s">
        <v>57</v>
      </c>
      <c r="G2362">
        <v>792.20600000000002</v>
      </c>
      <c r="H2362">
        <v>44.369700000000002</v>
      </c>
      <c r="I2362">
        <v>-96.790458706500004</v>
      </c>
      <c r="J2362">
        <v>46011</v>
      </c>
    </row>
    <row r="2363" spans="1:10" x14ac:dyDescent="0.25">
      <c r="A2363" t="str">
        <f t="shared" si="36"/>
        <v>SDBuffalo</v>
      </c>
      <c r="B2363" t="s">
        <v>1834</v>
      </c>
      <c r="C2363" t="s">
        <v>2377</v>
      </c>
      <c r="D2363" t="s">
        <v>418</v>
      </c>
      <c r="E2363" t="s">
        <v>1484</v>
      </c>
      <c r="F2363" t="s">
        <v>57</v>
      </c>
      <c r="G2363">
        <v>471.38400000000001</v>
      </c>
      <c r="H2363">
        <v>44.0764</v>
      </c>
      <c r="I2363">
        <v>-99.204939034000006</v>
      </c>
      <c r="J2363">
        <v>46017</v>
      </c>
    </row>
    <row r="2364" spans="1:10" x14ac:dyDescent="0.25">
      <c r="A2364" t="str">
        <f t="shared" si="36"/>
        <v>SDCharles Mix</v>
      </c>
      <c r="B2364" t="s">
        <v>1834</v>
      </c>
      <c r="C2364" t="s">
        <v>2377</v>
      </c>
      <c r="D2364" t="s">
        <v>360</v>
      </c>
      <c r="E2364" t="s">
        <v>1853</v>
      </c>
      <c r="F2364" t="s">
        <v>57</v>
      </c>
      <c r="G2364">
        <v>1097.4870000000001</v>
      </c>
      <c r="H2364">
        <v>43.207900000000002</v>
      </c>
      <c r="I2364">
        <v>-98.587910407400003</v>
      </c>
      <c r="J2364">
        <v>46023</v>
      </c>
    </row>
    <row r="2365" spans="1:10" x14ac:dyDescent="0.25">
      <c r="A2365" t="str">
        <f t="shared" si="36"/>
        <v>SDDavison</v>
      </c>
      <c r="B2365" t="s">
        <v>1834</v>
      </c>
      <c r="C2365" t="s">
        <v>2377</v>
      </c>
      <c r="D2365" t="s">
        <v>368</v>
      </c>
      <c r="E2365" t="s">
        <v>1854</v>
      </c>
      <c r="F2365" t="s">
        <v>57</v>
      </c>
      <c r="G2365">
        <v>435.55500000000001</v>
      </c>
      <c r="H2365">
        <v>43.674700000000001</v>
      </c>
      <c r="I2365">
        <v>-98.145995147400001</v>
      </c>
      <c r="J2365">
        <v>46035</v>
      </c>
    </row>
    <row r="2366" spans="1:10" x14ac:dyDescent="0.25">
      <c r="A2366" t="str">
        <f t="shared" si="36"/>
        <v>SDDewey</v>
      </c>
      <c r="B2366" t="s">
        <v>1834</v>
      </c>
      <c r="C2366" t="s">
        <v>2377</v>
      </c>
      <c r="D2366" t="s">
        <v>329</v>
      </c>
      <c r="E2366" t="s">
        <v>1740</v>
      </c>
      <c r="F2366" t="s">
        <v>57</v>
      </c>
      <c r="G2366">
        <v>2302.4940000000001</v>
      </c>
      <c r="H2366">
        <v>45.156599999999997</v>
      </c>
      <c r="I2366">
        <v>-100.87184416700001</v>
      </c>
      <c r="J2366">
        <v>46041</v>
      </c>
    </row>
    <row r="2367" spans="1:10" x14ac:dyDescent="0.25">
      <c r="A2367" t="str">
        <f t="shared" si="36"/>
        <v>SDHaakon</v>
      </c>
      <c r="B2367" t="s">
        <v>1834</v>
      </c>
      <c r="C2367" t="s">
        <v>2377</v>
      </c>
      <c r="D2367" t="s">
        <v>376</v>
      </c>
      <c r="E2367" t="s">
        <v>1855</v>
      </c>
      <c r="F2367" t="s">
        <v>57</v>
      </c>
      <c r="G2367">
        <v>1810.5340000000001</v>
      </c>
      <c r="H2367">
        <v>44.294499999999999</v>
      </c>
      <c r="I2367">
        <v>-101.539964027</v>
      </c>
      <c r="J2367">
        <v>46055</v>
      </c>
    </row>
    <row r="2368" spans="1:10" x14ac:dyDescent="0.25">
      <c r="A2368" t="str">
        <f t="shared" si="36"/>
        <v>SDHyde</v>
      </c>
      <c r="B2368" t="s">
        <v>1834</v>
      </c>
      <c r="C2368" t="s">
        <v>2377</v>
      </c>
      <c r="D2368" t="s">
        <v>433</v>
      </c>
      <c r="E2368" t="s">
        <v>240</v>
      </c>
      <c r="F2368" t="s">
        <v>57</v>
      </c>
      <c r="G2368">
        <v>860.524</v>
      </c>
      <c r="H2368">
        <v>44.547400000000003</v>
      </c>
      <c r="I2368">
        <v>-99.487113030700002</v>
      </c>
      <c r="J2368">
        <v>46069</v>
      </c>
    </row>
    <row r="2369" spans="1:10" x14ac:dyDescent="0.25">
      <c r="A2369" t="str">
        <f t="shared" si="36"/>
        <v>SDJones</v>
      </c>
      <c r="B2369" t="s">
        <v>1834</v>
      </c>
      <c r="C2369" t="s">
        <v>2377</v>
      </c>
      <c r="D2369" t="s">
        <v>343</v>
      </c>
      <c r="E2369" t="s">
        <v>787</v>
      </c>
      <c r="F2369" t="s">
        <v>57</v>
      </c>
      <c r="G2369">
        <v>969.678</v>
      </c>
      <c r="H2369">
        <v>43.960599999999999</v>
      </c>
      <c r="I2369">
        <v>-100.68970193200001</v>
      </c>
      <c r="J2369">
        <v>46075</v>
      </c>
    </row>
    <row r="2370" spans="1:10" x14ac:dyDescent="0.25">
      <c r="A2370" t="str">
        <f t="shared" si="36"/>
        <v>SDLyman</v>
      </c>
      <c r="B2370" t="s">
        <v>1834</v>
      </c>
      <c r="C2370" t="s">
        <v>2377</v>
      </c>
      <c r="D2370" t="s">
        <v>386</v>
      </c>
      <c r="E2370" t="s">
        <v>1856</v>
      </c>
      <c r="F2370" t="s">
        <v>57</v>
      </c>
      <c r="G2370">
        <v>1641.9359999999999</v>
      </c>
      <c r="H2370">
        <v>43.895800000000001</v>
      </c>
      <c r="I2370">
        <v>-99.847376040499995</v>
      </c>
      <c r="J2370">
        <v>46085</v>
      </c>
    </row>
    <row r="2371" spans="1:10" x14ac:dyDescent="0.25">
      <c r="A2371" t="str">
        <f t="shared" ref="A2371:A2434" si="37">C2371&amp;E2371</f>
        <v>SDMeade</v>
      </c>
      <c r="B2371" t="s">
        <v>1834</v>
      </c>
      <c r="C2371" t="s">
        <v>2377</v>
      </c>
      <c r="D2371" t="s">
        <v>438</v>
      </c>
      <c r="E2371" t="s">
        <v>1083</v>
      </c>
      <c r="F2371" t="s">
        <v>57</v>
      </c>
      <c r="G2371">
        <v>3470.9839999999999</v>
      </c>
      <c r="H2371">
        <v>44.566800000000001</v>
      </c>
      <c r="I2371">
        <v>-102.716884385</v>
      </c>
      <c r="J2371">
        <v>46093</v>
      </c>
    </row>
    <row r="2372" spans="1:10" x14ac:dyDescent="0.25">
      <c r="A2372" t="str">
        <f t="shared" si="37"/>
        <v>SDMellette</v>
      </c>
      <c r="B2372" t="s">
        <v>1834</v>
      </c>
      <c r="C2372" t="s">
        <v>2377</v>
      </c>
      <c r="D2372" t="s">
        <v>394</v>
      </c>
      <c r="E2372" t="s">
        <v>1857</v>
      </c>
      <c r="F2372" t="s">
        <v>57</v>
      </c>
      <c r="G2372">
        <v>1307.306</v>
      </c>
      <c r="H2372">
        <v>43.581299999999999</v>
      </c>
      <c r="I2372">
        <v>-100.759974243</v>
      </c>
      <c r="J2372">
        <v>46095</v>
      </c>
    </row>
    <row r="2373" spans="1:10" x14ac:dyDescent="0.25">
      <c r="A2373" t="str">
        <f t="shared" si="37"/>
        <v>SDPennington</v>
      </c>
      <c r="B2373" t="s">
        <v>1834</v>
      </c>
      <c r="C2373" t="s">
        <v>2377</v>
      </c>
      <c r="D2373" t="s">
        <v>439</v>
      </c>
      <c r="E2373" t="s">
        <v>1314</v>
      </c>
      <c r="F2373" t="s">
        <v>57</v>
      </c>
      <c r="G2373">
        <v>2776.5529999999999</v>
      </c>
      <c r="H2373">
        <v>44.003799999999998</v>
      </c>
      <c r="I2373">
        <v>-102.823868842</v>
      </c>
      <c r="J2373">
        <v>46103</v>
      </c>
    </row>
    <row r="2374" spans="1:10" x14ac:dyDescent="0.25">
      <c r="A2374" t="str">
        <f t="shared" si="37"/>
        <v>SDSanborn</v>
      </c>
      <c r="B2374" t="s">
        <v>1834</v>
      </c>
      <c r="C2374" t="s">
        <v>2377</v>
      </c>
      <c r="D2374" t="s">
        <v>443</v>
      </c>
      <c r="E2374" t="s">
        <v>1858</v>
      </c>
      <c r="F2374" t="s">
        <v>57</v>
      </c>
      <c r="G2374">
        <v>569.32100000000003</v>
      </c>
      <c r="H2374">
        <v>44.023400000000002</v>
      </c>
      <c r="I2374">
        <v>-98.091350209799998</v>
      </c>
      <c r="J2374">
        <v>46111</v>
      </c>
    </row>
    <row r="2375" spans="1:10" x14ac:dyDescent="0.25">
      <c r="A2375" t="str">
        <f t="shared" si="37"/>
        <v>SDStanley</v>
      </c>
      <c r="B2375" t="s">
        <v>1834</v>
      </c>
      <c r="C2375" t="s">
        <v>2377</v>
      </c>
      <c r="D2375" t="s">
        <v>406</v>
      </c>
      <c r="E2375" t="s">
        <v>1859</v>
      </c>
      <c r="F2375" t="s">
        <v>57</v>
      </c>
      <c r="G2375">
        <v>1444.432</v>
      </c>
      <c r="H2375">
        <v>44.412300000000002</v>
      </c>
      <c r="I2375">
        <v>-100.73594497400001</v>
      </c>
      <c r="J2375">
        <v>46117</v>
      </c>
    </row>
    <row r="2376" spans="1:10" x14ac:dyDescent="0.25">
      <c r="A2376" t="str">
        <f t="shared" si="37"/>
        <v>SDTripp</v>
      </c>
      <c r="B2376" t="s">
        <v>1834</v>
      </c>
      <c r="C2376" t="s">
        <v>2377</v>
      </c>
      <c r="D2376" t="s">
        <v>423</v>
      </c>
      <c r="E2376" t="s">
        <v>1860</v>
      </c>
      <c r="F2376" t="s">
        <v>57</v>
      </c>
      <c r="G2376">
        <v>1612.4459999999999</v>
      </c>
      <c r="H2376">
        <v>43.3459</v>
      </c>
      <c r="I2376">
        <v>-99.883965034400006</v>
      </c>
      <c r="J2376">
        <v>46123</v>
      </c>
    </row>
    <row r="2377" spans="1:10" x14ac:dyDescent="0.25">
      <c r="A2377" t="str">
        <f t="shared" si="37"/>
        <v>SDTurner</v>
      </c>
      <c r="B2377" t="s">
        <v>1834</v>
      </c>
      <c r="C2377" t="s">
        <v>2377</v>
      </c>
      <c r="D2377" t="s">
        <v>425</v>
      </c>
      <c r="E2377" t="s">
        <v>840</v>
      </c>
      <c r="F2377" t="s">
        <v>57</v>
      </c>
      <c r="G2377">
        <v>617.05700000000002</v>
      </c>
      <c r="H2377">
        <v>43.310899999999997</v>
      </c>
      <c r="I2377">
        <v>-97.1486678678</v>
      </c>
      <c r="J2377">
        <v>46125</v>
      </c>
    </row>
    <row r="2378" spans="1:10" x14ac:dyDescent="0.25">
      <c r="A2378" t="str">
        <f t="shared" si="37"/>
        <v>SDZiebach</v>
      </c>
      <c r="B2378" t="s">
        <v>1834</v>
      </c>
      <c r="C2378" t="s">
        <v>2377</v>
      </c>
      <c r="D2378" t="s">
        <v>521</v>
      </c>
      <c r="E2378" t="s">
        <v>1861</v>
      </c>
      <c r="F2378" t="s">
        <v>57</v>
      </c>
      <c r="G2378">
        <v>1961.2719999999999</v>
      </c>
      <c r="H2378">
        <v>44.980400000000003</v>
      </c>
      <c r="I2378">
        <v>-101.665807659</v>
      </c>
      <c r="J2378">
        <v>46137</v>
      </c>
    </row>
    <row r="2379" spans="1:10" x14ac:dyDescent="0.25">
      <c r="A2379" t="str">
        <f t="shared" si="37"/>
        <v>SDRoberts</v>
      </c>
      <c r="B2379" t="s">
        <v>1834</v>
      </c>
      <c r="C2379" t="s">
        <v>2377</v>
      </c>
      <c r="D2379" t="s">
        <v>400</v>
      </c>
      <c r="E2379" t="s">
        <v>1862</v>
      </c>
      <c r="F2379" t="s">
        <v>57</v>
      </c>
      <c r="G2379">
        <v>1101.0409999999999</v>
      </c>
      <c r="H2379">
        <v>45.629600000000003</v>
      </c>
      <c r="I2379">
        <v>-96.946078901800007</v>
      </c>
      <c r="J2379">
        <v>46109</v>
      </c>
    </row>
    <row r="2380" spans="1:10" x14ac:dyDescent="0.25">
      <c r="A2380" t="str">
        <f t="shared" si="37"/>
        <v>SDShannon</v>
      </c>
      <c r="B2380" t="s">
        <v>1834</v>
      </c>
      <c r="C2380" t="s">
        <v>2377</v>
      </c>
      <c r="D2380" t="s">
        <v>402</v>
      </c>
      <c r="E2380" t="s">
        <v>1418</v>
      </c>
      <c r="F2380" t="s">
        <v>57</v>
      </c>
      <c r="G2380">
        <v>2093.8980000000001</v>
      </c>
      <c r="H2380">
        <v>43.335599999999999</v>
      </c>
      <c r="I2380">
        <v>-102.551689928</v>
      </c>
      <c r="J2380">
        <v>46113</v>
      </c>
    </row>
    <row r="2381" spans="1:10" x14ac:dyDescent="0.25">
      <c r="A2381" t="str">
        <f t="shared" si="37"/>
        <v>SDSpink</v>
      </c>
      <c r="B2381" t="s">
        <v>1834</v>
      </c>
      <c r="C2381" t="s">
        <v>2377</v>
      </c>
      <c r="D2381" t="s">
        <v>404</v>
      </c>
      <c r="E2381" t="s">
        <v>1863</v>
      </c>
      <c r="F2381" t="s">
        <v>57</v>
      </c>
      <c r="G2381">
        <v>1503.925</v>
      </c>
      <c r="H2381">
        <v>44.938000000000002</v>
      </c>
      <c r="I2381">
        <v>-98.346201154799999</v>
      </c>
      <c r="J2381">
        <v>46115</v>
      </c>
    </row>
    <row r="2382" spans="1:10" x14ac:dyDescent="0.25">
      <c r="A2382" t="str">
        <f t="shared" si="37"/>
        <v>SDSully</v>
      </c>
      <c r="B2382" t="s">
        <v>1834</v>
      </c>
      <c r="C2382" t="s">
        <v>2377</v>
      </c>
      <c r="D2382" t="s">
        <v>408</v>
      </c>
      <c r="E2382" t="s">
        <v>1864</v>
      </c>
      <c r="F2382" t="s">
        <v>57</v>
      </c>
      <c r="G2382">
        <v>1006.817</v>
      </c>
      <c r="H2382">
        <v>44.715600000000002</v>
      </c>
      <c r="I2382">
        <v>-100.132207423</v>
      </c>
      <c r="J2382">
        <v>46119</v>
      </c>
    </row>
    <row r="2383" spans="1:10" x14ac:dyDescent="0.25">
      <c r="A2383" t="str">
        <f t="shared" si="37"/>
        <v>SDTodd</v>
      </c>
      <c r="B2383" t="s">
        <v>1834</v>
      </c>
      <c r="C2383" t="s">
        <v>2377</v>
      </c>
      <c r="D2383" t="s">
        <v>410</v>
      </c>
      <c r="E2383" t="s">
        <v>1114</v>
      </c>
      <c r="F2383" t="s">
        <v>57</v>
      </c>
      <c r="G2383">
        <v>1388.556</v>
      </c>
      <c r="H2383">
        <v>43.193399999999997</v>
      </c>
      <c r="I2383">
        <v>-100.71839576399999</v>
      </c>
      <c r="J2383">
        <v>46121</v>
      </c>
    </row>
    <row r="2384" spans="1:10" x14ac:dyDescent="0.25">
      <c r="A2384" t="str">
        <f t="shared" si="37"/>
        <v>SDUnion</v>
      </c>
      <c r="B2384" t="s">
        <v>1834</v>
      </c>
      <c r="C2384" t="s">
        <v>2377</v>
      </c>
      <c r="D2384" t="s">
        <v>427</v>
      </c>
      <c r="E2384" t="s">
        <v>494</v>
      </c>
      <c r="F2384" t="s">
        <v>57</v>
      </c>
      <c r="G2384">
        <v>460.54199999999901</v>
      </c>
      <c r="H2384">
        <v>42.832599999999999</v>
      </c>
      <c r="I2384">
        <v>-96.656041133000002</v>
      </c>
      <c r="J2384">
        <v>46127</v>
      </c>
    </row>
    <row r="2385" spans="1:10" x14ac:dyDescent="0.25">
      <c r="A2385" t="str">
        <f t="shared" si="37"/>
        <v>SDWalworth</v>
      </c>
      <c r="B2385" t="s">
        <v>1834</v>
      </c>
      <c r="C2385" t="s">
        <v>2377</v>
      </c>
      <c r="D2385" t="s">
        <v>412</v>
      </c>
      <c r="E2385" t="s">
        <v>1865</v>
      </c>
      <c r="F2385" t="s">
        <v>57</v>
      </c>
      <c r="G2385">
        <v>708.63</v>
      </c>
      <c r="H2385">
        <v>45.43</v>
      </c>
      <c r="I2385">
        <v>-100.031527735</v>
      </c>
      <c r="J2385">
        <v>46129</v>
      </c>
    </row>
    <row r="2386" spans="1:10" x14ac:dyDescent="0.25">
      <c r="A2386" t="str">
        <f t="shared" si="37"/>
        <v>SDYankton</v>
      </c>
      <c r="B2386" t="s">
        <v>1834</v>
      </c>
      <c r="C2386" t="s">
        <v>2377</v>
      </c>
      <c r="D2386" t="s">
        <v>519</v>
      </c>
      <c r="E2386" t="s">
        <v>1866</v>
      </c>
      <c r="F2386" t="s">
        <v>57</v>
      </c>
      <c r="G2386">
        <v>521.16399999999896</v>
      </c>
      <c r="H2386">
        <v>43.009</v>
      </c>
      <c r="I2386">
        <v>-97.394735036200004</v>
      </c>
      <c r="J2386">
        <v>46135</v>
      </c>
    </row>
    <row r="2387" spans="1:10" x14ac:dyDescent="0.25">
      <c r="A2387" t="str">
        <f t="shared" si="37"/>
        <v>SDHamlin</v>
      </c>
      <c r="B2387" t="s">
        <v>1834</v>
      </c>
      <c r="C2387" t="s">
        <v>2377</v>
      </c>
      <c r="D2387" t="s">
        <v>337</v>
      </c>
      <c r="E2387" t="s">
        <v>1867</v>
      </c>
      <c r="F2387" t="s">
        <v>57</v>
      </c>
      <c r="G2387">
        <v>507.23099999999903</v>
      </c>
      <c r="H2387">
        <v>44.6738</v>
      </c>
      <c r="I2387">
        <v>-97.1883299486</v>
      </c>
      <c r="J2387">
        <v>46057</v>
      </c>
    </row>
    <row r="2388" spans="1:10" x14ac:dyDescent="0.25">
      <c r="A2388" t="str">
        <f t="shared" si="37"/>
        <v>SDMcCook</v>
      </c>
      <c r="B2388" t="s">
        <v>1834</v>
      </c>
      <c r="C2388" t="s">
        <v>2377</v>
      </c>
      <c r="D2388" t="s">
        <v>388</v>
      </c>
      <c r="E2388" t="s">
        <v>1868</v>
      </c>
      <c r="F2388" t="s">
        <v>57</v>
      </c>
      <c r="G2388">
        <v>574.20399999999904</v>
      </c>
      <c r="H2388">
        <v>43.674300000000002</v>
      </c>
      <c r="I2388">
        <v>-97.368451377</v>
      </c>
      <c r="J2388">
        <v>46087</v>
      </c>
    </row>
    <row r="2389" spans="1:10" x14ac:dyDescent="0.25">
      <c r="A2389" t="str">
        <f t="shared" si="37"/>
        <v>SDMcPherson</v>
      </c>
      <c r="B2389" t="s">
        <v>1834</v>
      </c>
      <c r="C2389" t="s">
        <v>2377</v>
      </c>
      <c r="D2389" t="s">
        <v>390</v>
      </c>
      <c r="E2389" t="s">
        <v>1058</v>
      </c>
      <c r="F2389" t="s">
        <v>57</v>
      </c>
      <c r="G2389">
        <v>1136.644</v>
      </c>
      <c r="H2389">
        <v>45.766399999999997</v>
      </c>
      <c r="I2389">
        <v>-99.221395839099998</v>
      </c>
      <c r="J2389">
        <v>46089</v>
      </c>
    </row>
    <row r="2390" spans="1:10" x14ac:dyDescent="0.25">
      <c r="A2390" t="str">
        <f t="shared" si="37"/>
        <v>SDMarshall</v>
      </c>
      <c r="B2390" t="s">
        <v>1834</v>
      </c>
      <c r="C2390" t="s">
        <v>2377</v>
      </c>
      <c r="D2390" t="s">
        <v>392</v>
      </c>
      <c r="E2390" t="s">
        <v>395</v>
      </c>
      <c r="F2390" t="s">
        <v>57</v>
      </c>
      <c r="G2390">
        <v>838.06600000000003</v>
      </c>
      <c r="H2390">
        <v>45.758600000000001</v>
      </c>
      <c r="I2390">
        <v>-97.598655021900001</v>
      </c>
      <c r="J2390">
        <v>46091</v>
      </c>
    </row>
    <row r="2391" spans="1:10" x14ac:dyDescent="0.25">
      <c r="A2391" t="str">
        <f t="shared" si="37"/>
        <v>SDMiner</v>
      </c>
      <c r="B2391" t="s">
        <v>1834</v>
      </c>
      <c r="C2391" t="s">
        <v>2377</v>
      </c>
      <c r="D2391" t="s">
        <v>396</v>
      </c>
      <c r="E2391" t="s">
        <v>1869</v>
      </c>
      <c r="F2391" t="s">
        <v>57</v>
      </c>
      <c r="G2391">
        <v>570.31100000000004</v>
      </c>
      <c r="H2391">
        <v>44.021900000000002</v>
      </c>
      <c r="I2391">
        <v>-97.610208811500002</v>
      </c>
      <c r="J2391">
        <v>46097</v>
      </c>
    </row>
    <row r="2392" spans="1:10" x14ac:dyDescent="0.25">
      <c r="A2392" t="str">
        <f t="shared" si="37"/>
        <v>SDMinnehaha</v>
      </c>
      <c r="B2392" t="s">
        <v>1834</v>
      </c>
      <c r="C2392" t="s">
        <v>2377</v>
      </c>
      <c r="D2392" t="s">
        <v>397</v>
      </c>
      <c r="E2392" t="s">
        <v>1870</v>
      </c>
      <c r="F2392" t="s">
        <v>57</v>
      </c>
      <c r="G2392">
        <v>807.14700000000005</v>
      </c>
      <c r="H2392">
        <v>43.674100000000003</v>
      </c>
      <c r="I2392">
        <v>-96.791465523300005</v>
      </c>
      <c r="J2392">
        <v>46099</v>
      </c>
    </row>
    <row r="2393" spans="1:10" x14ac:dyDescent="0.25">
      <c r="A2393" t="str">
        <f t="shared" si="37"/>
        <v>SDMoody</v>
      </c>
      <c r="B2393" t="s">
        <v>1834</v>
      </c>
      <c r="C2393" t="s">
        <v>2377</v>
      </c>
      <c r="D2393" t="s">
        <v>431</v>
      </c>
      <c r="E2393" t="s">
        <v>294</v>
      </c>
      <c r="F2393" t="s">
        <v>57</v>
      </c>
      <c r="G2393">
        <v>519.38599999999894</v>
      </c>
      <c r="H2393">
        <v>44.021999999999998</v>
      </c>
      <c r="I2393">
        <v>-96.670885079000001</v>
      </c>
      <c r="J2393">
        <v>46101</v>
      </c>
    </row>
    <row r="2394" spans="1:10" x14ac:dyDescent="0.25">
      <c r="A2394" t="str">
        <f t="shared" si="37"/>
        <v>SDPerkins</v>
      </c>
      <c r="B2394" t="s">
        <v>1834</v>
      </c>
      <c r="C2394" t="s">
        <v>2377</v>
      </c>
      <c r="D2394" t="s">
        <v>441</v>
      </c>
      <c r="E2394" t="s">
        <v>1505</v>
      </c>
      <c r="F2394" t="s">
        <v>57</v>
      </c>
      <c r="G2394">
        <v>2870.4780000000001</v>
      </c>
      <c r="H2394">
        <v>45.490499999999997</v>
      </c>
      <c r="I2394">
        <v>-102.475639788</v>
      </c>
      <c r="J2394">
        <v>46105</v>
      </c>
    </row>
    <row r="2395" spans="1:10" x14ac:dyDescent="0.25">
      <c r="A2395" t="str">
        <f t="shared" si="37"/>
        <v>SDPotter</v>
      </c>
      <c r="B2395" t="s">
        <v>1834</v>
      </c>
      <c r="C2395" t="s">
        <v>2377</v>
      </c>
      <c r="D2395" t="s">
        <v>398</v>
      </c>
      <c r="E2395" t="s">
        <v>1805</v>
      </c>
      <c r="F2395" t="s">
        <v>57</v>
      </c>
      <c r="G2395">
        <v>861.13999999999896</v>
      </c>
      <c r="H2395">
        <v>45.064500000000002</v>
      </c>
      <c r="I2395">
        <v>-99.957249977999993</v>
      </c>
      <c r="J2395">
        <v>46107</v>
      </c>
    </row>
    <row r="2396" spans="1:10" x14ac:dyDescent="0.25">
      <c r="A2396" t="str">
        <f t="shared" si="37"/>
        <v>TNHancock</v>
      </c>
      <c r="B2396" t="s">
        <v>1871</v>
      </c>
      <c r="C2396" t="s">
        <v>2378</v>
      </c>
      <c r="D2396" t="s">
        <v>341</v>
      </c>
      <c r="E2396" t="s">
        <v>227</v>
      </c>
      <c r="F2396" t="s">
        <v>57</v>
      </c>
      <c r="G2396">
        <v>222.34</v>
      </c>
      <c r="H2396">
        <v>36.523600000000002</v>
      </c>
      <c r="I2396">
        <v>-83.221923106299997</v>
      </c>
      <c r="J2396">
        <v>47067</v>
      </c>
    </row>
    <row r="2397" spans="1:10" x14ac:dyDescent="0.25">
      <c r="A2397" t="str">
        <f t="shared" si="37"/>
        <v>TNHardin</v>
      </c>
      <c r="B2397" t="s">
        <v>1871</v>
      </c>
      <c r="C2397" t="s">
        <v>2378</v>
      </c>
      <c r="D2397" t="s">
        <v>384</v>
      </c>
      <c r="E2397" t="s">
        <v>921</v>
      </c>
      <c r="F2397" t="s">
        <v>57</v>
      </c>
      <c r="G2397">
        <v>577.31799999999896</v>
      </c>
      <c r="H2397">
        <v>35.198700000000002</v>
      </c>
      <c r="I2397">
        <v>-88.184485296299997</v>
      </c>
      <c r="J2397">
        <v>47071</v>
      </c>
    </row>
    <row r="2398" spans="1:10" x14ac:dyDescent="0.25">
      <c r="A2398" t="str">
        <f t="shared" si="37"/>
        <v>TNHaywood</v>
      </c>
      <c r="B2398" t="s">
        <v>1871</v>
      </c>
      <c r="C2398" t="s">
        <v>2378</v>
      </c>
      <c r="D2398" t="s">
        <v>343</v>
      </c>
      <c r="E2398" t="s">
        <v>1611</v>
      </c>
      <c r="F2398" t="s">
        <v>57</v>
      </c>
      <c r="G2398">
        <v>533.11199999999894</v>
      </c>
      <c r="H2398">
        <v>35.583199999999998</v>
      </c>
      <c r="I2398">
        <v>-89.283812313499993</v>
      </c>
      <c r="J2398">
        <v>47075</v>
      </c>
    </row>
    <row r="2399" spans="1:10" x14ac:dyDescent="0.25">
      <c r="A2399" t="str">
        <f t="shared" si="37"/>
        <v>TNHenderson</v>
      </c>
      <c r="B2399" t="s">
        <v>1871</v>
      </c>
      <c r="C2399" t="s">
        <v>2378</v>
      </c>
      <c r="D2399" t="s">
        <v>345</v>
      </c>
      <c r="E2399" t="s">
        <v>922</v>
      </c>
      <c r="F2399" t="s">
        <v>57</v>
      </c>
      <c r="G2399">
        <v>520.07299999999896</v>
      </c>
      <c r="H2399">
        <v>35.654299999999999</v>
      </c>
      <c r="I2399">
        <v>-88.387999485600005</v>
      </c>
      <c r="J2399">
        <v>47077</v>
      </c>
    </row>
    <row r="2400" spans="1:10" x14ac:dyDescent="0.25">
      <c r="A2400" t="str">
        <f t="shared" si="37"/>
        <v>TNHouston</v>
      </c>
      <c r="B2400" t="s">
        <v>1871</v>
      </c>
      <c r="C2400" t="s">
        <v>2378</v>
      </c>
      <c r="D2400" t="s">
        <v>436</v>
      </c>
      <c r="E2400" t="s">
        <v>434</v>
      </c>
      <c r="F2400" t="s">
        <v>57</v>
      </c>
      <c r="G2400">
        <v>200.286</v>
      </c>
      <c r="H2400">
        <v>36.286000000000001</v>
      </c>
      <c r="I2400">
        <v>-87.7169556634</v>
      </c>
      <c r="J2400">
        <v>47083</v>
      </c>
    </row>
    <row r="2401" spans="1:10" x14ac:dyDescent="0.25">
      <c r="A2401" t="str">
        <f t="shared" si="37"/>
        <v>TNAnderson</v>
      </c>
      <c r="B2401" t="s">
        <v>1871</v>
      </c>
      <c r="C2401" t="s">
        <v>2378</v>
      </c>
      <c r="D2401" t="s">
        <v>349</v>
      </c>
      <c r="E2401" t="s">
        <v>1052</v>
      </c>
      <c r="F2401" t="s">
        <v>57</v>
      </c>
      <c r="G2401">
        <v>337.16199999999901</v>
      </c>
      <c r="H2401">
        <v>36.118499999999997</v>
      </c>
      <c r="I2401">
        <v>-84.198472332500003</v>
      </c>
      <c r="J2401">
        <v>47001</v>
      </c>
    </row>
    <row r="2402" spans="1:10" x14ac:dyDescent="0.25">
      <c r="A2402" t="str">
        <f t="shared" si="37"/>
        <v>TNBedford</v>
      </c>
      <c r="B2402" t="s">
        <v>1871</v>
      </c>
      <c r="C2402" t="s">
        <v>2378</v>
      </c>
      <c r="D2402" t="s">
        <v>351</v>
      </c>
      <c r="E2402" t="s">
        <v>1779</v>
      </c>
      <c r="F2402" t="s">
        <v>57</v>
      </c>
      <c r="G2402">
        <v>473.63499999999902</v>
      </c>
      <c r="H2402">
        <v>35.513800000000003</v>
      </c>
      <c r="I2402">
        <v>-86.458876235299996</v>
      </c>
      <c r="J2402">
        <v>47003</v>
      </c>
    </row>
    <row r="2403" spans="1:10" x14ac:dyDescent="0.25">
      <c r="A2403" t="str">
        <f t="shared" si="37"/>
        <v>TNBenton</v>
      </c>
      <c r="B2403" t="s">
        <v>1871</v>
      </c>
      <c r="C2403" t="s">
        <v>2378</v>
      </c>
      <c r="D2403" t="s">
        <v>352</v>
      </c>
      <c r="E2403" t="s">
        <v>472</v>
      </c>
      <c r="F2403" t="s">
        <v>57</v>
      </c>
      <c r="G2403">
        <v>394.142</v>
      </c>
      <c r="H2403">
        <v>36.069699999999997</v>
      </c>
      <c r="I2403">
        <v>-88.068294724899999</v>
      </c>
      <c r="J2403">
        <v>47005</v>
      </c>
    </row>
    <row r="2404" spans="1:10" x14ac:dyDescent="0.25">
      <c r="A2404" t="str">
        <f t="shared" si="37"/>
        <v>TNBlount</v>
      </c>
      <c r="B2404" t="s">
        <v>1871</v>
      </c>
      <c r="C2404" t="s">
        <v>2378</v>
      </c>
      <c r="D2404" t="s">
        <v>356</v>
      </c>
      <c r="E2404" t="s">
        <v>357</v>
      </c>
      <c r="F2404" t="s">
        <v>57</v>
      </c>
      <c r="G2404">
        <v>558.70600000000002</v>
      </c>
      <c r="H2404">
        <v>35.687199999999997</v>
      </c>
      <c r="I2404">
        <v>-83.925518281199999</v>
      </c>
      <c r="J2404">
        <v>47009</v>
      </c>
    </row>
    <row r="2405" spans="1:10" x14ac:dyDescent="0.25">
      <c r="A2405" t="str">
        <f t="shared" si="37"/>
        <v>TNCampbell</v>
      </c>
      <c r="B2405" t="s">
        <v>1871</v>
      </c>
      <c r="C2405" t="s">
        <v>2378</v>
      </c>
      <c r="D2405" t="s">
        <v>415</v>
      </c>
      <c r="E2405" t="s">
        <v>1145</v>
      </c>
      <c r="F2405" t="s">
        <v>57</v>
      </c>
      <c r="G2405">
        <v>480.19099999999901</v>
      </c>
      <c r="H2405">
        <v>36.403500000000001</v>
      </c>
      <c r="I2405">
        <v>-84.1494011371</v>
      </c>
      <c r="J2405">
        <v>47013</v>
      </c>
    </row>
    <row r="2406" spans="1:10" x14ac:dyDescent="0.25">
      <c r="A2406" t="str">
        <f t="shared" si="37"/>
        <v>TNCarter</v>
      </c>
      <c r="B2406" t="s">
        <v>1871</v>
      </c>
      <c r="C2406" t="s">
        <v>2378</v>
      </c>
      <c r="D2406" t="s">
        <v>419</v>
      </c>
      <c r="E2406" t="s">
        <v>1127</v>
      </c>
      <c r="F2406" t="s">
        <v>57</v>
      </c>
      <c r="G2406">
        <v>341.20299999999901</v>
      </c>
      <c r="H2406">
        <v>36.2928</v>
      </c>
      <c r="I2406">
        <v>-82.127453920299999</v>
      </c>
      <c r="J2406">
        <v>47019</v>
      </c>
    </row>
    <row r="2407" spans="1:10" x14ac:dyDescent="0.25">
      <c r="A2407" t="str">
        <f t="shared" si="37"/>
        <v>TNCheatham</v>
      </c>
      <c r="B2407" t="s">
        <v>1871</v>
      </c>
      <c r="C2407" t="s">
        <v>2378</v>
      </c>
      <c r="D2407" t="s">
        <v>421</v>
      </c>
      <c r="E2407" t="s">
        <v>1872</v>
      </c>
      <c r="F2407" t="s">
        <v>57</v>
      </c>
      <c r="G2407">
        <v>302.43700000000001</v>
      </c>
      <c r="H2407">
        <v>36.261099999999999</v>
      </c>
      <c r="I2407">
        <v>-87.0867538878</v>
      </c>
      <c r="J2407">
        <v>47021</v>
      </c>
    </row>
    <row r="2408" spans="1:10" x14ac:dyDescent="0.25">
      <c r="A2408" t="str">
        <f t="shared" si="37"/>
        <v>TNClaiborne</v>
      </c>
      <c r="B2408" t="s">
        <v>1871</v>
      </c>
      <c r="C2408" t="s">
        <v>2378</v>
      </c>
      <c r="D2408" t="s">
        <v>362</v>
      </c>
      <c r="E2408" t="s">
        <v>1201</v>
      </c>
      <c r="F2408" t="s">
        <v>57</v>
      </c>
      <c r="G2408">
        <v>434.57999999999902</v>
      </c>
      <c r="H2408">
        <v>36.485900000000001</v>
      </c>
      <c r="I2408">
        <v>-83.660429236300004</v>
      </c>
      <c r="J2408">
        <v>47025</v>
      </c>
    </row>
    <row r="2409" spans="1:10" x14ac:dyDescent="0.25">
      <c r="A2409" t="str">
        <f t="shared" si="37"/>
        <v>TNCocke</v>
      </c>
      <c r="B2409" t="s">
        <v>1871</v>
      </c>
      <c r="C2409" t="s">
        <v>2378</v>
      </c>
      <c r="D2409" t="s">
        <v>321</v>
      </c>
      <c r="E2409" t="s">
        <v>1873</v>
      </c>
      <c r="F2409" t="s">
        <v>57</v>
      </c>
      <c r="G2409">
        <v>434.565</v>
      </c>
      <c r="H2409">
        <v>35.925400000000003</v>
      </c>
      <c r="I2409">
        <v>-83.121107513599995</v>
      </c>
      <c r="J2409">
        <v>47029</v>
      </c>
    </row>
    <row r="2410" spans="1:10" x14ac:dyDescent="0.25">
      <c r="A2410" t="str">
        <f t="shared" si="37"/>
        <v>TNCoffee</v>
      </c>
      <c r="B2410" t="s">
        <v>1871</v>
      </c>
      <c r="C2410" t="s">
        <v>2378</v>
      </c>
      <c r="D2410" t="s">
        <v>323</v>
      </c>
      <c r="E2410" t="s">
        <v>324</v>
      </c>
      <c r="F2410" t="s">
        <v>57</v>
      </c>
      <c r="G2410">
        <v>428.95699999999903</v>
      </c>
      <c r="H2410">
        <v>35.490600000000001</v>
      </c>
      <c r="I2410">
        <v>-86.074763926399996</v>
      </c>
      <c r="J2410">
        <v>47031</v>
      </c>
    </row>
    <row r="2411" spans="1:10" x14ac:dyDescent="0.25">
      <c r="A2411" t="str">
        <f t="shared" si="37"/>
        <v>TNCrockett</v>
      </c>
      <c r="B2411" t="s">
        <v>1871</v>
      </c>
      <c r="C2411" t="s">
        <v>2378</v>
      </c>
      <c r="D2411" t="s">
        <v>366</v>
      </c>
      <c r="E2411" t="s">
        <v>1874</v>
      </c>
      <c r="F2411" t="s">
        <v>57</v>
      </c>
      <c r="G2411">
        <v>265.53500000000003</v>
      </c>
      <c r="H2411">
        <v>35.813499999999998</v>
      </c>
      <c r="I2411">
        <v>-89.139522280899996</v>
      </c>
      <c r="J2411">
        <v>47033</v>
      </c>
    </row>
    <row r="2412" spans="1:10" x14ac:dyDescent="0.25">
      <c r="A2412" t="str">
        <f t="shared" si="37"/>
        <v>TNCumberland</v>
      </c>
      <c r="B2412" t="s">
        <v>1871</v>
      </c>
      <c r="C2412" t="s">
        <v>2378</v>
      </c>
      <c r="D2412" t="s">
        <v>368</v>
      </c>
      <c r="E2412" t="s">
        <v>228</v>
      </c>
      <c r="F2412" t="s">
        <v>57</v>
      </c>
      <c r="G2412">
        <v>681.02499999999895</v>
      </c>
      <c r="H2412">
        <v>35.950400000000002</v>
      </c>
      <c r="I2412">
        <v>-84.998341233900007</v>
      </c>
      <c r="J2412">
        <v>47035</v>
      </c>
    </row>
    <row r="2413" spans="1:10" x14ac:dyDescent="0.25">
      <c r="A2413" t="str">
        <f t="shared" si="37"/>
        <v>TNDavidson</v>
      </c>
      <c r="B2413" t="s">
        <v>1871</v>
      </c>
      <c r="C2413" t="s">
        <v>2378</v>
      </c>
      <c r="D2413" t="s">
        <v>325</v>
      </c>
      <c r="E2413" t="s">
        <v>1606</v>
      </c>
      <c r="F2413" t="s">
        <v>57</v>
      </c>
      <c r="G2413">
        <v>504.03300000000002</v>
      </c>
      <c r="H2413">
        <v>36.169400000000003</v>
      </c>
      <c r="I2413">
        <v>-86.784810212400004</v>
      </c>
      <c r="J2413">
        <v>47037</v>
      </c>
    </row>
    <row r="2414" spans="1:10" x14ac:dyDescent="0.25">
      <c r="A2414" t="str">
        <f t="shared" si="37"/>
        <v>TNDeKalb</v>
      </c>
      <c r="B2414" t="s">
        <v>1871</v>
      </c>
      <c r="C2414" t="s">
        <v>2378</v>
      </c>
      <c r="D2414" t="s">
        <v>329</v>
      </c>
      <c r="E2414" t="s">
        <v>334</v>
      </c>
      <c r="F2414" t="s">
        <v>57</v>
      </c>
      <c r="G2414">
        <v>304.34699999999901</v>
      </c>
      <c r="H2414">
        <v>35.979900000000001</v>
      </c>
      <c r="I2414">
        <v>-85.832767431199997</v>
      </c>
      <c r="J2414">
        <v>47041</v>
      </c>
    </row>
    <row r="2415" spans="1:10" x14ac:dyDescent="0.25">
      <c r="A2415" t="str">
        <f t="shared" si="37"/>
        <v>TNFentress</v>
      </c>
      <c r="B2415" t="s">
        <v>1871</v>
      </c>
      <c r="C2415" t="s">
        <v>2378</v>
      </c>
      <c r="D2415" t="s">
        <v>333</v>
      </c>
      <c r="E2415" t="s">
        <v>1875</v>
      </c>
      <c r="F2415" t="s">
        <v>57</v>
      </c>
      <c r="G2415">
        <v>498.61200000000002</v>
      </c>
      <c r="H2415">
        <v>36.380499999999998</v>
      </c>
      <c r="I2415">
        <v>-84.932453971499996</v>
      </c>
      <c r="J2415">
        <v>47049</v>
      </c>
    </row>
    <row r="2416" spans="1:10" x14ac:dyDescent="0.25">
      <c r="A2416" t="str">
        <f t="shared" si="37"/>
        <v>TNGibson</v>
      </c>
      <c r="B2416" t="s">
        <v>1871</v>
      </c>
      <c r="C2416" t="s">
        <v>2378</v>
      </c>
      <c r="D2416" t="s">
        <v>335</v>
      </c>
      <c r="E2416" t="s">
        <v>961</v>
      </c>
      <c r="F2416" t="s">
        <v>57</v>
      </c>
      <c r="G2416">
        <v>602.74199999999905</v>
      </c>
      <c r="H2416">
        <v>35.996600000000001</v>
      </c>
      <c r="I2416">
        <v>-88.9326262517</v>
      </c>
      <c r="J2416">
        <v>47053</v>
      </c>
    </row>
    <row r="2417" spans="1:10" x14ac:dyDescent="0.25">
      <c r="A2417" t="str">
        <f t="shared" si="37"/>
        <v>TNGiles</v>
      </c>
      <c r="B2417" t="s">
        <v>1871</v>
      </c>
      <c r="C2417" t="s">
        <v>2378</v>
      </c>
      <c r="D2417" t="s">
        <v>376</v>
      </c>
      <c r="E2417" t="s">
        <v>1876</v>
      </c>
      <c r="F2417" t="s">
        <v>57</v>
      </c>
      <c r="G2417">
        <v>610.92700000000002</v>
      </c>
      <c r="H2417">
        <v>35.202199999999998</v>
      </c>
      <c r="I2417">
        <v>-87.034796735599997</v>
      </c>
      <c r="J2417">
        <v>47055</v>
      </c>
    </row>
    <row r="2418" spans="1:10" x14ac:dyDescent="0.25">
      <c r="A2418" t="str">
        <f t="shared" si="37"/>
        <v>TNGrainger</v>
      </c>
      <c r="B2418" t="s">
        <v>1871</v>
      </c>
      <c r="C2418" t="s">
        <v>2378</v>
      </c>
      <c r="D2418" t="s">
        <v>337</v>
      </c>
      <c r="E2418" t="s">
        <v>1877</v>
      </c>
      <c r="F2418" t="s">
        <v>57</v>
      </c>
      <c r="G2418">
        <v>280.60000000000002</v>
      </c>
      <c r="H2418">
        <v>36.276299999999999</v>
      </c>
      <c r="I2418">
        <v>-83.509630762599997</v>
      </c>
      <c r="J2418">
        <v>47057</v>
      </c>
    </row>
    <row r="2419" spans="1:10" x14ac:dyDescent="0.25">
      <c r="A2419" t="str">
        <f t="shared" si="37"/>
        <v>TNGreene</v>
      </c>
      <c r="B2419" t="s">
        <v>1871</v>
      </c>
      <c r="C2419" t="s">
        <v>2378</v>
      </c>
      <c r="D2419" t="s">
        <v>378</v>
      </c>
      <c r="E2419" t="s">
        <v>381</v>
      </c>
      <c r="F2419" t="s">
        <v>57</v>
      </c>
      <c r="G2419">
        <v>622.16499999999905</v>
      </c>
      <c r="H2419">
        <v>36.1753</v>
      </c>
      <c r="I2419">
        <v>-82.845828543899998</v>
      </c>
      <c r="J2419">
        <v>47059</v>
      </c>
    </row>
    <row r="2420" spans="1:10" x14ac:dyDescent="0.25">
      <c r="A2420" t="str">
        <f t="shared" si="37"/>
        <v>TNHamblen</v>
      </c>
      <c r="B2420" t="s">
        <v>1871</v>
      </c>
      <c r="C2420" t="s">
        <v>2378</v>
      </c>
      <c r="D2420" t="s">
        <v>380</v>
      </c>
      <c r="E2420" t="s">
        <v>1878</v>
      </c>
      <c r="F2420" t="s">
        <v>57</v>
      </c>
      <c r="G2420">
        <v>161.179</v>
      </c>
      <c r="H2420">
        <v>36.217199999999998</v>
      </c>
      <c r="I2420">
        <v>-83.266688832100002</v>
      </c>
      <c r="J2420">
        <v>47063</v>
      </c>
    </row>
    <row r="2421" spans="1:10" x14ac:dyDescent="0.25">
      <c r="A2421" t="str">
        <f t="shared" si="37"/>
        <v>TNHamilton</v>
      </c>
      <c r="B2421" t="s">
        <v>1871</v>
      </c>
      <c r="C2421" t="s">
        <v>2378</v>
      </c>
      <c r="D2421" t="s">
        <v>382</v>
      </c>
      <c r="E2421" t="s">
        <v>658</v>
      </c>
      <c r="F2421" t="s">
        <v>57</v>
      </c>
      <c r="G2421">
        <v>542.43100000000004</v>
      </c>
      <c r="H2421">
        <v>35.180799999999998</v>
      </c>
      <c r="I2421">
        <v>-85.164785575099998</v>
      </c>
      <c r="J2421">
        <v>47065</v>
      </c>
    </row>
    <row r="2422" spans="1:10" x14ac:dyDescent="0.25">
      <c r="A2422" t="str">
        <f t="shared" si="37"/>
        <v>TNHardeman</v>
      </c>
      <c r="B2422" t="s">
        <v>1871</v>
      </c>
      <c r="C2422" t="s">
        <v>2378</v>
      </c>
      <c r="D2422" t="s">
        <v>433</v>
      </c>
      <c r="E2422" t="s">
        <v>1879</v>
      </c>
      <c r="F2422" t="s">
        <v>57</v>
      </c>
      <c r="G2422">
        <v>667.76800000000003</v>
      </c>
      <c r="H2422">
        <v>35.206800000000001</v>
      </c>
      <c r="I2422">
        <v>-88.993096588699999</v>
      </c>
      <c r="J2422">
        <v>47069</v>
      </c>
    </row>
    <row r="2423" spans="1:10" x14ac:dyDescent="0.25">
      <c r="A2423" t="str">
        <f t="shared" si="37"/>
        <v>TNHawkins</v>
      </c>
      <c r="B2423" t="s">
        <v>1871</v>
      </c>
      <c r="C2423" t="s">
        <v>2378</v>
      </c>
      <c r="D2423" t="s">
        <v>385</v>
      </c>
      <c r="E2423" t="s">
        <v>1880</v>
      </c>
      <c r="F2423" t="s">
        <v>57</v>
      </c>
      <c r="G2423">
        <v>486.97500000000002</v>
      </c>
      <c r="H2423">
        <v>36.441200000000002</v>
      </c>
      <c r="I2423">
        <v>-82.944658349400001</v>
      </c>
      <c r="J2423">
        <v>47073</v>
      </c>
    </row>
    <row r="2424" spans="1:10" x14ac:dyDescent="0.25">
      <c r="A2424" t="str">
        <f t="shared" si="37"/>
        <v>TNHenry</v>
      </c>
      <c r="B2424" t="s">
        <v>1871</v>
      </c>
      <c r="C2424" t="s">
        <v>2378</v>
      </c>
      <c r="D2424" t="s">
        <v>347</v>
      </c>
      <c r="E2424" t="s">
        <v>342</v>
      </c>
      <c r="F2424" t="s">
        <v>57</v>
      </c>
      <c r="G2424">
        <v>562.096</v>
      </c>
      <c r="H2424">
        <v>36.331800000000001</v>
      </c>
      <c r="I2424">
        <v>-88.3012129719</v>
      </c>
      <c r="J2424">
        <v>47079</v>
      </c>
    </row>
    <row r="2425" spans="1:10" x14ac:dyDescent="0.25">
      <c r="A2425" t="str">
        <f t="shared" si="37"/>
        <v>TNHickman</v>
      </c>
      <c r="B2425" t="s">
        <v>1871</v>
      </c>
      <c r="C2425" t="s">
        <v>2378</v>
      </c>
      <c r="D2425" t="s">
        <v>435</v>
      </c>
      <c r="E2425" t="s">
        <v>1149</v>
      </c>
      <c r="F2425" t="s">
        <v>57</v>
      </c>
      <c r="G2425">
        <v>612.49900000000002</v>
      </c>
      <c r="H2425">
        <v>35.803199999999997</v>
      </c>
      <c r="I2425">
        <v>-87.4733183978</v>
      </c>
      <c r="J2425">
        <v>47081</v>
      </c>
    </row>
    <row r="2426" spans="1:10" x14ac:dyDescent="0.25">
      <c r="A2426" t="str">
        <f t="shared" si="37"/>
        <v>TNHumphreys</v>
      </c>
      <c r="B2426" t="s">
        <v>1871</v>
      </c>
      <c r="C2426" t="s">
        <v>2378</v>
      </c>
      <c r="D2426" t="s">
        <v>386</v>
      </c>
      <c r="E2426" t="s">
        <v>1371</v>
      </c>
      <c r="F2426" t="s">
        <v>57</v>
      </c>
      <c r="G2426">
        <v>530.98</v>
      </c>
      <c r="H2426">
        <v>36.040900000000001</v>
      </c>
      <c r="I2426">
        <v>-87.775645458699998</v>
      </c>
      <c r="J2426">
        <v>47085</v>
      </c>
    </row>
    <row r="2427" spans="1:10" x14ac:dyDescent="0.25">
      <c r="A2427" t="str">
        <f t="shared" si="37"/>
        <v>TNJefferson</v>
      </c>
      <c r="B2427" t="s">
        <v>1871</v>
      </c>
      <c r="C2427" t="s">
        <v>2378</v>
      </c>
      <c r="D2427" t="s">
        <v>390</v>
      </c>
      <c r="E2427" t="s">
        <v>210</v>
      </c>
      <c r="F2427" t="s">
        <v>57</v>
      </c>
      <c r="G2427">
        <v>274.07799999999901</v>
      </c>
      <c r="H2427">
        <v>36.051000000000002</v>
      </c>
      <c r="I2427">
        <v>-83.4462852801</v>
      </c>
      <c r="J2427">
        <v>47089</v>
      </c>
    </row>
    <row r="2428" spans="1:10" x14ac:dyDescent="0.25">
      <c r="A2428" t="str">
        <f t="shared" si="37"/>
        <v>TNJohnson</v>
      </c>
      <c r="B2428" t="s">
        <v>1871</v>
      </c>
      <c r="C2428" t="s">
        <v>2378</v>
      </c>
      <c r="D2428" t="s">
        <v>392</v>
      </c>
      <c r="E2428" t="s">
        <v>468</v>
      </c>
      <c r="F2428" t="s">
        <v>57</v>
      </c>
      <c r="G2428">
        <v>298.47500000000002</v>
      </c>
      <c r="H2428">
        <v>36.454799999999999</v>
      </c>
      <c r="I2428">
        <v>-81.851556683499993</v>
      </c>
      <c r="J2428">
        <v>47091</v>
      </c>
    </row>
    <row r="2429" spans="1:10" x14ac:dyDescent="0.25">
      <c r="A2429" t="str">
        <f t="shared" si="37"/>
        <v>TNKnox</v>
      </c>
      <c r="B2429" t="s">
        <v>1871</v>
      </c>
      <c r="C2429" t="s">
        <v>2378</v>
      </c>
      <c r="D2429" t="s">
        <v>438</v>
      </c>
      <c r="E2429" t="s">
        <v>929</v>
      </c>
      <c r="F2429" t="s">
        <v>57</v>
      </c>
      <c r="G2429">
        <v>508.21499999999901</v>
      </c>
      <c r="H2429">
        <v>35.993200000000002</v>
      </c>
      <c r="I2429">
        <v>-83.937102920900003</v>
      </c>
      <c r="J2429">
        <v>47093</v>
      </c>
    </row>
    <row r="2430" spans="1:10" x14ac:dyDescent="0.25">
      <c r="A2430" t="str">
        <f t="shared" si="37"/>
        <v>TNLauderdale</v>
      </c>
      <c r="B2430" t="s">
        <v>1871</v>
      </c>
      <c r="C2430" t="s">
        <v>2378</v>
      </c>
      <c r="D2430" t="s">
        <v>396</v>
      </c>
      <c r="E2430" t="s">
        <v>346</v>
      </c>
      <c r="F2430" t="s">
        <v>57</v>
      </c>
      <c r="G2430">
        <v>471.99200000000002</v>
      </c>
      <c r="H2430">
        <v>35.761000000000003</v>
      </c>
      <c r="I2430">
        <v>-89.631464903199998</v>
      </c>
      <c r="J2430">
        <v>47097</v>
      </c>
    </row>
    <row r="2431" spans="1:10" x14ac:dyDescent="0.25">
      <c r="A2431" t="str">
        <f t="shared" si="37"/>
        <v>TNLoudon</v>
      </c>
      <c r="B2431" t="s">
        <v>1871</v>
      </c>
      <c r="C2431" t="s">
        <v>2378</v>
      </c>
      <c r="D2431" t="s">
        <v>441</v>
      </c>
      <c r="E2431" t="s">
        <v>1881</v>
      </c>
      <c r="F2431" t="s">
        <v>57</v>
      </c>
      <c r="G2431">
        <v>229.21600000000001</v>
      </c>
      <c r="H2431">
        <v>35.7348</v>
      </c>
      <c r="I2431">
        <v>-84.311871763799999</v>
      </c>
      <c r="J2431">
        <v>47105</v>
      </c>
    </row>
    <row r="2432" spans="1:10" x14ac:dyDescent="0.25">
      <c r="A2432" t="str">
        <f t="shared" si="37"/>
        <v>TNMcMinn</v>
      </c>
      <c r="B2432" t="s">
        <v>1871</v>
      </c>
      <c r="C2432" t="s">
        <v>2378</v>
      </c>
      <c r="D2432" t="s">
        <v>398</v>
      </c>
      <c r="E2432" t="s">
        <v>1882</v>
      </c>
      <c r="F2432" t="s">
        <v>57</v>
      </c>
      <c r="G2432">
        <v>430.125</v>
      </c>
      <c r="H2432">
        <v>35.424700000000001</v>
      </c>
      <c r="I2432">
        <v>-84.617476716499993</v>
      </c>
      <c r="J2432">
        <v>47107</v>
      </c>
    </row>
    <row r="2433" spans="1:10" x14ac:dyDescent="0.25">
      <c r="A2433" t="str">
        <f t="shared" si="37"/>
        <v>TNMarshall</v>
      </c>
      <c r="B2433" t="s">
        <v>1871</v>
      </c>
      <c r="C2433" t="s">
        <v>2378</v>
      </c>
      <c r="D2433" t="s">
        <v>406</v>
      </c>
      <c r="E2433" t="s">
        <v>395</v>
      </c>
      <c r="F2433" t="s">
        <v>57</v>
      </c>
      <c r="G2433">
        <v>375.45999999999901</v>
      </c>
      <c r="H2433">
        <v>35.468899999999998</v>
      </c>
      <c r="I2433">
        <v>-86.765011932600004</v>
      </c>
      <c r="J2433">
        <v>47117</v>
      </c>
    </row>
    <row r="2434" spans="1:10" x14ac:dyDescent="0.25">
      <c r="A2434" t="str">
        <f t="shared" si="37"/>
        <v>TNMaury</v>
      </c>
      <c r="B2434" t="s">
        <v>1871</v>
      </c>
      <c r="C2434" t="s">
        <v>2378</v>
      </c>
      <c r="D2434" t="s">
        <v>408</v>
      </c>
      <c r="E2434" t="s">
        <v>1883</v>
      </c>
      <c r="F2434" t="s">
        <v>57</v>
      </c>
      <c r="G2434">
        <v>613.13800000000003</v>
      </c>
      <c r="H2434">
        <v>35.616900000000001</v>
      </c>
      <c r="I2434">
        <v>-87.077011407000001</v>
      </c>
      <c r="J2434">
        <v>47119</v>
      </c>
    </row>
    <row r="2435" spans="1:10" x14ac:dyDescent="0.25">
      <c r="A2435" t="str">
        <f t="shared" ref="A2435:A2498" si="38">C2435&amp;E2435</f>
        <v>TNMeigs</v>
      </c>
      <c r="B2435" t="s">
        <v>1871</v>
      </c>
      <c r="C2435" t="s">
        <v>2378</v>
      </c>
      <c r="D2435" t="s">
        <v>410</v>
      </c>
      <c r="E2435" t="s">
        <v>1710</v>
      </c>
      <c r="F2435" t="s">
        <v>57</v>
      </c>
      <c r="G2435">
        <v>195.12200000000001</v>
      </c>
      <c r="H2435">
        <v>35.512799999999999</v>
      </c>
      <c r="I2435">
        <v>-84.813390682700003</v>
      </c>
      <c r="J2435">
        <v>47121</v>
      </c>
    </row>
    <row r="2436" spans="1:10" x14ac:dyDescent="0.25">
      <c r="A2436" t="str">
        <f t="shared" si="38"/>
        <v>TNMonroe</v>
      </c>
      <c r="B2436" t="s">
        <v>1871</v>
      </c>
      <c r="C2436" t="s">
        <v>2378</v>
      </c>
      <c r="D2436" t="s">
        <v>423</v>
      </c>
      <c r="E2436" t="s">
        <v>203</v>
      </c>
      <c r="F2436" t="s">
        <v>57</v>
      </c>
      <c r="G2436">
        <v>635.56500000000005</v>
      </c>
      <c r="H2436">
        <v>35.442599999999999</v>
      </c>
      <c r="I2436">
        <v>-84.252713725500001</v>
      </c>
      <c r="J2436">
        <v>47123</v>
      </c>
    </row>
    <row r="2437" spans="1:10" x14ac:dyDescent="0.25">
      <c r="A2437" t="str">
        <f t="shared" si="38"/>
        <v>TNMoore</v>
      </c>
      <c r="B2437" t="s">
        <v>1871</v>
      </c>
      <c r="C2437" t="s">
        <v>2378</v>
      </c>
      <c r="D2437" t="s">
        <v>427</v>
      </c>
      <c r="E2437" t="s">
        <v>1616</v>
      </c>
      <c r="F2437" t="s">
        <v>57</v>
      </c>
      <c r="G2437">
        <v>129.22300000000001</v>
      </c>
      <c r="H2437">
        <v>35.284599999999998</v>
      </c>
      <c r="I2437">
        <v>-86.358742688600003</v>
      </c>
      <c r="J2437">
        <v>47127</v>
      </c>
    </row>
    <row r="2438" spans="1:10" x14ac:dyDescent="0.25">
      <c r="A2438" t="str">
        <f t="shared" si="38"/>
        <v>TNMorgan</v>
      </c>
      <c r="B2438" t="s">
        <v>1871</v>
      </c>
      <c r="C2438" t="s">
        <v>2378</v>
      </c>
      <c r="D2438" t="s">
        <v>412</v>
      </c>
      <c r="E2438" t="s">
        <v>440</v>
      </c>
      <c r="F2438" t="s">
        <v>57</v>
      </c>
      <c r="G2438">
        <v>522.17999999999904</v>
      </c>
      <c r="H2438">
        <v>36.134999999999998</v>
      </c>
      <c r="I2438">
        <v>-84.649191225500005</v>
      </c>
      <c r="J2438">
        <v>47129</v>
      </c>
    </row>
    <row r="2439" spans="1:10" x14ac:dyDescent="0.25">
      <c r="A2439" t="str">
        <f t="shared" si="38"/>
        <v>TNPerry</v>
      </c>
      <c r="B2439" t="s">
        <v>1871</v>
      </c>
      <c r="C2439" t="s">
        <v>2378</v>
      </c>
      <c r="D2439" t="s">
        <v>519</v>
      </c>
      <c r="E2439" t="s">
        <v>442</v>
      </c>
      <c r="F2439" t="s">
        <v>57</v>
      </c>
      <c r="G2439">
        <v>414.73099999999903</v>
      </c>
      <c r="H2439">
        <v>35.642600000000002</v>
      </c>
      <c r="I2439">
        <v>-87.858949900200003</v>
      </c>
      <c r="J2439">
        <v>47135</v>
      </c>
    </row>
    <row r="2440" spans="1:10" x14ac:dyDescent="0.25">
      <c r="A2440" t="str">
        <f t="shared" si="38"/>
        <v>TNPutnam</v>
      </c>
      <c r="B2440" t="s">
        <v>1871</v>
      </c>
      <c r="C2440" t="s">
        <v>2378</v>
      </c>
      <c r="D2440" t="s">
        <v>523</v>
      </c>
      <c r="E2440" t="s">
        <v>643</v>
      </c>
      <c r="F2440" t="s">
        <v>57</v>
      </c>
      <c r="G2440">
        <v>401.10300000000001</v>
      </c>
      <c r="H2440">
        <v>36.140799999999999</v>
      </c>
      <c r="I2440">
        <v>-85.495182082900001</v>
      </c>
      <c r="J2440">
        <v>47141</v>
      </c>
    </row>
    <row r="2441" spans="1:10" x14ac:dyDescent="0.25">
      <c r="A2441" t="str">
        <f t="shared" si="38"/>
        <v>TNRhea</v>
      </c>
      <c r="B2441" t="s">
        <v>1871</v>
      </c>
      <c r="C2441" t="s">
        <v>2378</v>
      </c>
      <c r="D2441" t="s">
        <v>506</v>
      </c>
      <c r="E2441" t="s">
        <v>1884</v>
      </c>
      <c r="F2441" t="s">
        <v>57</v>
      </c>
      <c r="G2441">
        <v>315.37700000000001</v>
      </c>
      <c r="H2441">
        <v>35.608699999999999</v>
      </c>
      <c r="I2441">
        <v>-84.924413047000002</v>
      </c>
      <c r="J2441">
        <v>47143</v>
      </c>
    </row>
    <row r="2442" spans="1:10" x14ac:dyDescent="0.25">
      <c r="A2442" t="str">
        <f t="shared" si="38"/>
        <v>TNRoane</v>
      </c>
      <c r="B2442" t="s">
        <v>1871</v>
      </c>
      <c r="C2442" t="s">
        <v>2378</v>
      </c>
      <c r="D2442" t="s">
        <v>495</v>
      </c>
      <c r="E2442" t="s">
        <v>1885</v>
      </c>
      <c r="F2442" t="s">
        <v>57</v>
      </c>
      <c r="G2442">
        <v>360.70800000000003</v>
      </c>
      <c r="H2442">
        <v>35.847900000000003</v>
      </c>
      <c r="I2442">
        <v>-84.523245678799995</v>
      </c>
      <c r="J2442">
        <v>47145</v>
      </c>
    </row>
    <row r="2443" spans="1:10" x14ac:dyDescent="0.25">
      <c r="A2443" t="str">
        <f t="shared" si="38"/>
        <v>TNRutherford</v>
      </c>
      <c r="B2443" t="s">
        <v>1871</v>
      </c>
      <c r="C2443" t="s">
        <v>2378</v>
      </c>
      <c r="D2443" t="s">
        <v>507</v>
      </c>
      <c r="E2443" t="s">
        <v>1625</v>
      </c>
      <c r="F2443" t="s">
        <v>57</v>
      </c>
      <c r="G2443">
        <v>619.36400000000003</v>
      </c>
      <c r="H2443">
        <v>35.842700000000001</v>
      </c>
      <c r="I2443">
        <v>-86.4167449081</v>
      </c>
      <c r="J2443">
        <v>47149</v>
      </c>
    </row>
    <row r="2444" spans="1:10" x14ac:dyDescent="0.25">
      <c r="A2444" t="str">
        <f t="shared" si="38"/>
        <v>TNScott</v>
      </c>
      <c r="B2444" t="s">
        <v>1871</v>
      </c>
      <c r="C2444" t="s">
        <v>2378</v>
      </c>
      <c r="D2444" t="s">
        <v>694</v>
      </c>
      <c r="E2444" t="s">
        <v>517</v>
      </c>
      <c r="F2444" t="s">
        <v>57</v>
      </c>
      <c r="G2444">
        <v>532.29700000000003</v>
      </c>
      <c r="H2444">
        <v>36.4285</v>
      </c>
      <c r="I2444">
        <v>-84.503491084399997</v>
      </c>
      <c r="J2444">
        <v>47151</v>
      </c>
    </row>
    <row r="2445" spans="1:10" x14ac:dyDescent="0.25">
      <c r="A2445" t="str">
        <f t="shared" si="38"/>
        <v>TNSevier</v>
      </c>
      <c r="B2445" t="s">
        <v>1871</v>
      </c>
      <c r="C2445" t="s">
        <v>2378</v>
      </c>
      <c r="D2445" t="s">
        <v>777</v>
      </c>
      <c r="E2445" t="s">
        <v>492</v>
      </c>
      <c r="F2445" t="s">
        <v>57</v>
      </c>
      <c r="G2445">
        <v>592.5</v>
      </c>
      <c r="H2445">
        <v>35.784700000000001</v>
      </c>
      <c r="I2445">
        <v>-83.524184311900001</v>
      </c>
      <c r="J2445">
        <v>47155</v>
      </c>
    </row>
    <row r="2446" spans="1:10" x14ac:dyDescent="0.25">
      <c r="A2446" t="str">
        <f t="shared" si="38"/>
        <v>TNSmith</v>
      </c>
      <c r="B2446" t="s">
        <v>1871</v>
      </c>
      <c r="C2446" t="s">
        <v>2378</v>
      </c>
      <c r="D2446" t="s">
        <v>780</v>
      </c>
      <c r="E2446" t="s">
        <v>1096</v>
      </c>
      <c r="F2446" t="s">
        <v>57</v>
      </c>
      <c r="G2446">
        <v>314.28899999999902</v>
      </c>
      <c r="H2446">
        <v>36.250500000000002</v>
      </c>
      <c r="I2446">
        <v>-85.956741197300005</v>
      </c>
      <c r="J2446">
        <v>47159</v>
      </c>
    </row>
    <row r="2447" spans="1:10" x14ac:dyDescent="0.25">
      <c r="A2447" t="str">
        <f t="shared" si="38"/>
        <v>TNSullivan</v>
      </c>
      <c r="B2447" t="s">
        <v>1871</v>
      </c>
      <c r="C2447" t="s">
        <v>2378</v>
      </c>
      <c r="D2447" t="s">
        <v>695</v>
      </c>
      <c r="E2447" t="s">
        <v>975</v>
      </c>
      <c r="F2447" t="s">
        <v>57</v>
      </c>
      <c r="G2447">
        <v>413.363</v>
      </c>
      <c r="H2447">
        <v>36.512900000000002</v>
      </c>
      <c r="I2447">
        <v>-82.30417894</v>
      </c>
      <c r="J2447">
        <v>47163</v>
      </c>
    </row>
    <row r="2448" spans="1:10" x14ac:dyDescent="0.25">
      <c r="A2448" t="str">
        <f t="shared" si="38"/>
        <v>TNSumner</v>
      </c>
      <c r="B2448" t="s">
        <v>1871</v>
      </c>
      <c r="C2448" t="s">
        <v>2378</v>
      </c>
      <c r="D2448" t="s">
        <v>783</v>
      </c>
      <c r="E2448" t="s">
        <v>1097</v>
      </c>
      <c r="F2448" t="s">
        <v>57</v>
      </c>
      <c r="G2448">
        <v>529.44899999999905</v>
      </c>
      <c r="H2448">
        <v>36.4694</v>
      </c>
      <c r="I2448">
        <v>-86.460377400900001</v>
      </c>
      <c r="J2448">
        <v>47165</v>
      </c>
    </row>
    <row r="2449" spans="1:10" x14ac:dyDescent="0.25">
      <c r="A2449" t="str">
        <f t="shared" si="38"/>
        <v>TNTipton</v>
      </c>
      <c r="B2449" t="s">
        <v>1871</v>
      </c>
      <c r="C2449" t="s">
        <v>2378</v>
      </c>
      <c r="D2449" t="s">
        <v>785</v>
      </c>
      <c r="E2449" t="s">
        <v>978</v>
      </c>
      <c r="F2449" t="s">
        <v>57</v>
      </c>
      <c r="G2449">
        <v>458.36599999999902</v>
      </c>
      <c r="H2449">
        <v>35.496899999999997</v>
      </c>
      <c r="I2449">
        <v>-89.759201644800001</v>
      </c>
      <c r="J2449">
        <v>47167</v>
      </c>
    </row>
    <row r="2450" spans="1:10" x14ac:dyDescent="0.25">
      <c r="A2450" t="str">
        <f t="shared" si="38"/>
        <v>TNWeakley</v>
      </c>
      <c r="B2450" t="s">
        <v>1871</v>
      </c>
      <c r="C2450" t="s">
        <v>2378</v>
      </c>
      <c r="D2450" t="s">
        <v>698</v>
      </c>
      <c r="E2450" t="s">
        <v>1886</v>
      </c>
      <c r="F2450" t="s">
        <v>57</v>
      </c>
      <c r="G2450">
        <v>580.36400000000003</v>
      </c>
      <c r="H2450">
        <v>36.298299999999998</v>
      </c>
      <c r="I2450">
        <v>-88.717782844599995</v>
      </c>
      <c r="J2450">
        <v>47183</v>
      </c>
    </row>
    <row r="2451" spans="1:10" x14ac:dyDescent="0.25">
      <c r="A2451" t="str">
        <f t="shared" si="38"/>
        <v>TNWhite</v>
      </c>
      <c r="B2451" t="s">
        <v>1871</v>
      </c>
      <c r="C2451" t="s">
        <v>2378</v>
      </c>
      <c r="D2451" t="s">
        <v>700</v>
      </c>
      <c r="E2451" t="s">
        <v>496</v>
      </c>
      <c r="F2451" t="s">
        <v>57</v>
      </c>
      <c r="G2451">
        <v>376.673</v>
      </c>
      <c r="H2451">
        <v>35.926299999999998</v>
      </c>
      <c r="I2451">
        <v>-85.455175894199996</v>
      </c>
      <c r="J2451">
        <v>47185</v>
      </c>
    </row>
    <row r="2452" spans="1:10" x14ac:dyDescent="0.25">
      <c r="A2452" t="str">
        <f t="shared" si="38"/>
        <v>TNWilliamson</v>
      </c>
      <c r="B2452" t="s">
        <v>1871</v>
      </c>
      <c r="C2452" t="s">
        <v>2378</v>
      </c>
      <c r="D2452" t="s">
        <v>797</v>
      </c>
      <c r="E2452" t="s">
        <v>945</v>
      </c>
      <c r="F2452" t="s">
        <v>57</v>
      </c>
      <c r="G2452">
        <v>582.59900000000005</v>
      </c>
      <c r="H2452">
        <v>35.893799999999999</v>
      </c>
      <c r="I2452">
        <v>-86.898602570400001</v>
      </c>
      <c r="J2452">
        <v>47187</v>
      </c>
    </row>
    <row r="2453" spans="1:10" x14ac:dyDescent="0.25">
      <c r="A2453" t="str">
        <f t="shared" si="38"/>
        <v>TNWilson</v>
      </c>
      <c r="B2453" t="s">
        <v>1871</v>
      </c>
      <c r="C2453" t="s">
        <v>2378</v>
      </c>
      <c r="D2453" t="s">
        <v>701</v>
      </c>
      <c r="E2453" t="s">
        <v>1101</v>
      </c>
      <c r="F2453" t="s">
        <v>57</v>
      </c>
      <c r="G2453">
        <v>570.82600000000002</v>
      </c>
      <c r="H2453">
        <v>36.154899999999998</v>
      </c>
      <c r="I2453">
        <v>-86.297644468900003</v>
      </c>
      <c r="J2453">
        <v>47189</v>
      </c>
    </row>
    <row r="2454" spans="1:10" x14ac:dyDescent="0.25">
      <c r="A2454" t="str">
        <f t="shared" si="38"/>
        <v>TNBledsoe</v>
      </c>
      <c r="B2454" t="s">
        <v>1871</v>
      </c>
      <c r="C2454" t="s">
        <v>2378</v>
      </c>
      <c r="D2454" t="s">
        <v>354</v>
      </c>
      <c r="E2454" t="s">
        <v>1887</v>
      </c>
      <c r="F2454" t="s">
        <v>57</v>
      </c>
      <c r="G2454">
        <v>406.42500000000001</v>
      </c>
      <c r="H2454">
        <v>35.596400000000003</v>
      </c>
      <c r="I2454">
        <v>-85.205173800400004</v>
      </c>
      <c r="J2454">
        <v>47007</v>
      </c>
    </row>
    <row r="2455" spans="1:10" x14ac:dyDescent="0.25">
      <c r="A2455" t="str">
        <f t="shared" si="38"/>
        <v>TNBradley</v>
      </c>
      <c r="B2455" t="s">
        <v>1871</v>
      </c>
      <c r="C2455" t="s">
        <v>2378</v>
      </c>
      <c r="D2455" t="s">
        <v>358</v>
      </c>
      <c r="E2455" t="s">
        <v>473</v>
      </c>
      <c r="F2455" t="s">
        <v>57</v>
      </c>
      <c r="G2455">
        <v>328.762</v>
      </c>
      <c r="H2455">
        <v>35.1541</v>
      </c>
      <c r="I2455">
        <v>-84.859597089999994</v>
      </c>
      <c r="J2455">
        <v>47011</v>
      </c>
    </row>
    <row r="2456" spans="1:10" x14ac:dyDescent="0.25">
      <c r="A2456" t="str">
        <f t="shared" si="38"/>
        <v>TNCannon</v>
      </c>
      <c r="B2456" t="s">
        <v>1871</v>
      </c>
      <c r="C2456" t="s">
        <v>2378</v>
      </c>
      <c r="D2456" t="s">
        <v>417</v>
      </c>
      <c r="E2456" t="s">
        <v>1888</v>
      </c>
      <c r="F2456" t="s">
        <v>57</v>
      </c>
      <c r="G2456">
        <v>265.63499999999902</v>
      </c>
      <c r="H2456">
        <v>35.808700000000002</v>
      </c>
      <c r="I2456">
        <v>-86.061733321199995</v>
      </c>
      <c r="J2456">
        <v>47015</v>
      </c>
    </row>
    <row r="2457" spans="1:10" x14ac:dyDescent="0.25">
      <c r="A2457" t="str">
        <f t="shared" si="38"/>
        <v>TNCarroll</v>
      </c>
      <c r="B2457" t="s">
        <v>1871</v>
      </c>
      <c r="C2457" t="s">
        <v>2378</v>
      </c>
      <c r="D2457" t="s">
        <v>418</v>
      </c>
      <c r="E2457" t="s">
        <v>500</v>
      </c>
      <c r="F2457" t="s">
        <v>57</v>
      </c>
      <c r="G2457">
        <v>599.25199999999904</v>
      </c>
      <c r="H2457">
        <v>35.973199999999999</v>
      </c>
      <c r="I2457">
        <v>-88.450251690399995</v>
      </c>
      <c r="J2457">
        <v>47017</v>
      </c>
    </row>
    <row r="2458" spans="1:10" x14ac:dyDescent="0.25">
      <c r="A2458" t="str">
        <f t="shared" si="38"/>
        <v>TNChester</v>
      </c>
      <c r="B2458" t="s">
        <v>1871</v>
      </c>
      <c r="C2458" t="s">
        <v>2378</v>
      </c>
      <c r="D2458" t="s">
        <v>360</v>
      </c>
      <c r="E2458" t="s">
        <v>1794</v>
      </c>
      <c r="F2458" t="s">
        <v>57</v>
      </c>
      <c r="G2458">
        <v>285.73599999999902</v>
      </c>
      <c r="H2458">
        <v>35.421700000000001</v>
      </c>
      <c r="I2458">
        <v>-88.613455745500005</v>
      </c>
      <c r="J2458">
        <v>47023</v>
      </c>
    </row>
    <row r="2459" spans="1:10" x14ac:dyDescent="0.25">
      <c r="A2459" t="str">
        <f t="shared" si="38"/>
        <v>TNClay</v>
      </c>
      <c r="B2459" t="s">
        <v>1871</v>
      </c>
      <c r="C2459" t="s">
        <v>2378</v>
      </c>
      <c r="D2459" t="s">
        <v>364</v>
      </c>
      <c r="E2459" t="s">
        <v>365</v>
      </c>
      <c r="F2459" t="s">
        <v>57</v>
      </c>
      <c r="G2459">
        <v>236.536</v>
      </c>
      <c r="H2459">
        <v>36.551099999999998</v>
      </c>
      <c r="I2459">
        <v>-85.543841186799995</v>
      </c>
      <c r="J2459">
        <v>47027</v>
      </c>
    </row>
    <row r="2460" spans="1:10" x14ac:dyDescent="0.25">
      <c r="A2460" t="str">
        <f t="shared" si="38"/>
        <v>TNDecatur</v>
      </c>
      <c r="B2460" t="s">
        <v>1871</v>
      </c>
      <c r="C2460" t="s">
        <v>2378</v>
      </c>
      <c r="D2460" t="s">
        <v>327</v>
      </c>
      <c r="E2460" t="s">
        <v>760</v>
      </c>
      <c r="F2460" t="s">
        <v>57</v>
      </c>
      <c r="G2460">
        <v>333.84500000000003</v>
      </c>
      <c r="H2460">
        <v>35.603000000000002</v>
      </c>
      <c r="I2460">
        <v>-88.108771617599999</v>
      </c>
      <c r="J2460">
        <v>47039</v>
      </c>
    </row>
    <row r="2461" spans="1:10" x14ac:dyDescent="0.25">
      <c r="A2461" t="str">
        <f t="shared" si="38"/>
        <v>TNDickson</v>
      </c>
      <c r="B2461" t="s">
        <v>1871</v>
      </c>
      <c r="C2461" t="s">
        <v>2378</v>
      </c>
      <c r="D2461" t="s">
        <v>370</v>
      </c>
      <c r="E2461" t="s">
        <v>1889</v>
      </c>
      <c r="F2461" t="s">
        <v>57</v>
      </c>
      <c r="G2461">
        <v>489.89600000000002</v>
      </c>
      <c r="H2461">
        <v>36.149000000000001</v>
      </c>
      <c r="I2461">
        <v>-87.356660664299994</v>
      </c>
      <c r="J2461">
        <v>47043</v>
      </c>
    </row>
    <row r="2462" spans="1:10" x14ac:dyDescent="0.25">
      <c r="A2462" t="str">
        <f t="shared" si="38"/>
        <v>TNDyer</v>
      </c>
      <c r="B2462" t="s">
        <v>1871</v>
      </c>
      <c r="C2462" t="s">
        <v>2378</v>
      </c>
      <c r="D2462" t="s">
        <v>331</v>
      </c>
      <c r="E2462" t="s">
        <v>1890</v>
      </c>
      <c r="F2462" t="s">
        <v>57</v>
      </c>
      <c r="G2462">
        <v>512.327</v>
      </c>
      <c r="H2462">
        <v>36.059100000000001</v>
      </c>
      <c r="I2462">
        <v>-89.413768001299999</v>
      </c>
      <c r="J2462">
        <v>47045</v>
      </c>
    </row>
    <row r="2463" spans="1:10" x14ac:dyDescent="0.25">
      <c r="A2463" t="str">
        <f t="shared" si="38"/>
        <v>TNFayette</v>
      </c>
      <c r="B2463" t="s">
        <v>1871</v>
      </c>
      <c r="C2463" t="s">
        <v>2378</v>
      </c>
      <c r="D2463" t="s">
        <v>372</v>
      </c>
      <c r="E2463" t="s">
        <v>338</v>
      </c>
      <c r="F2463" t="s">
        <v>57</v>
      </c>
      <c r="G2463">
        <v>704.78599999999904</v>
      </c>
      <c r="H2463">
        <v>35.197099999999999</v>
      </c>
      <c r="I2463">
        <v>-89.414372797799999</v>
      </c>
      <c r="J2463">
        <v>47047</v>
      </c>
    </row>
    <row r="2464" spans="1:10" x14ac:dyDescent="0.25">
      <c r="A2464" t="str">
        <f t="shared" si="38"/>
        <v>TNFranklin</v>
      </c>
      <c r="B2464" t="s">
        <v>1871</v>
      </c>
      <c r="C2464" t="s">
        <v>2378</v>
      </c>
      <c r="D2464" t="s">
        <v>374</v>
      </c>
      <c r="E2464" t="s">
        <v>379</v>
      </c>
      <c r="F2464" t="s">
        <v>57</v>
      </c>
      <c r="G2464">
        <v>554.54200000000003</v>
      </c>
      <c r="H2464">
        <v>35.155099999999997</v>
      </c>
      <c r="I2464">
        <v>-86.092230100699993</v>
      </c>
      <c r="J2464">
        <v>47051</v>
      </c>
    </row>
    <row r="2465" spans="1:10" x14ac:dyDescent="0.25">
      <c r="A2465" t="str">
        <f t="shared" si="38"/>
        <v>TNGrundy</v>
      </c>
      <c r="B2465" t="s">
        <v>1871</v>
      </c>
      <c r="C2465" t="s">
        <v>2378</v>
      </c>
      <c r="D2465" t="s">
        <v>339</v>
      </c>
      <c r="E2465" t="s">
        <v>896</v>
      </c>
      <c r="F2465" t="s">
        <v>57</v>
      </c>
      <c r="G2465">
        <v>360.53399999999903</v>
      </c>
      <c r="H2465">
        <v>35.388399999999997</v>
      </c>
      <c r="I2465">
        <v>-85.722582818999996</v>
      </c>
      <c r="J2465">
        <v>47061</v>
      </c>
    </row>
    <row r="2466" spans="1:10" x14ac:dyDescent="0.25">
      <c r="A2466" t="str">
        <f t="shared" si="38"/>
        <v>TNRobertson</v>
      </c>
      <c r="B2466" t="s">
        <v>1871</v>
      </c>
      <c r="C2466" t="s">
        <v>2378</v>
      </c>
      <c r="D2466" t="s">
        <v>497</v>
      </c>
      <c r="E2466" t="s">
        <v>1109</v>
      </c>
      <c r="F2466" t="s">
        <v>57</v>
      </c>
      <c r="G2466">
        <v>476.28699999999901</v>
      </c>
      <c r="H2466">
        <v>36.525500000000001</v>
      </c>
      <c r="I2466">
        <v>-86.870586556600003</v>
      </c>
      <c r="J2466">
        <v>47147</v>
      </c>
    </row>
    <row r="2467" spans="1:10" x14ac:dyDescent="0.25">
      <c r="A2467" t="str">
        <f t="shared" si="38"/>
        <v>TNSequatchie</v>
      </c>
      <c r="B2467" t="s">
        <v>1871</v>
      </c>
      <c r="C2467" t="s">
        <v>2378</v>
      </c>
      <c r="D2467" t="s">
        <v>776</v>
      </c>
      <c r="E2467" t="s">
        <v>1891</v>
      </c>
      <c r="F2467" t="s">
        <v>57</v>
      </c>
      <c r="G2467">
        <v>265.858</v>
      </c>
      <c r="H2467">
        <v>35.371099999999998</v>
      </c>
      <c r="I2467">
        <v>-85.410574701200005</v>
      </c>
      <c r="J2467">
        <v>47153</v>
      </c>
    </row>
    <row r="2468" spans="1:10" x14ac:dyDescent="0.25">
      <c r="A2468" t="str">
        <f t="shared" si="38"/>
        <v>TNShelby</v>
      </c>
      <c r="B2468" t="s">
        <v>1871</v>
      </c>
      <c r="C2468" t="s">
        <v>2378</v>
      </c>
      <c r="D2468" t="s">
        <v>779</v>
      </c>
      <c r="E2468" t="s">
        <v>407</v>
      </c>
      <c r="F2468" t="s">
        <v>57</v>
      </c>
      <c r="G2468">
        <v>763.17399999999895</v>
      </c>
      <c r="H2468">
        <v>35.183999999999997</v>
      </c>
      <c r="I2468">
        <v>-89.895551517300007</v>
      </c>
      <c r="J2468">
        <v>47157</v>
      </c>
    </row>
    <row r="2469" spans="1:10" x14ac:dyDescent="0.25">
      <c r="A2469" t="str">
        <f t="shared" si="38"/>
        <v>TNStewart</v>
      </c>
      <c r="B2469" t="s">
        <v>1871</v>
      </c>
      <c r="C2469" t="s">
        <v>2378</v>
      </c>
      <c r="D2469" t="s">
        <v>781</v>
      </c>
      <c r="E2469" t="s">
        <v>821</v>
      </c>
      <c r="F2469" t="s">
        <v>57</v>
      </c>
      <c r="G2469">
        <v>459.32999999999902</v>
      </c>
      <c r="H2469">
        <v>36.501199999999997</v>
      </c>
      <c r="I2469">
        <v>-87.838446031499998</v>
      </c>
      <c r="J2469">
        <v>47161</v>
      </c>
    </row>
    <row r="2470" spans="1:10" x14ac:dyDescent="0.25">
      <c r="A2470" t="str">
        <f t="shared" si="38"/>
        <v>TNJackson</v>
      </c>
      <c r="B2470" t="s">
        <v>1871</v>
      </c>
      <c r="C2470" t="s">
        <v>2378</v>
      </c>
      <c r="D2470" t="s">
        <v>388</v>
      </c>
      <c r="E2470" t="s">
        <v>232</v>
      </c>
      <c r="F2470" t="s">
        <v>57</v>
      </c>
      <c r="G2470">
        <v>308.31999999999903</v>
      </c>
      <c r="H2470">
        <v>36.359200000000001</v>
      </c>
      <c r="I2470">
        <v>-85.673161553900002</v>
      </c>
      <c r="J2470">
        <v>47087</v>
      </c>
    </row>
    <row r="2471" spans="1:10" x14ac:dyDescent="0.25">
      <c r="A2471" t="str">
        <f t="shared" si="38"/>
        <v>TNLake</v>
      </c>
      <c r="B2471" t="s">
        <v>1871</v>
      </c>
      <c r="C2471" t="s">
        <v>2378</v>
      </c>
      <c r="D2471" t="s">
        <v>394</v>
      </c>
      <c r="E2471" t="s">
        <v>534</v>
      </c>
      <c r="F2471" t="s">
        <v>57</v>
      </c>
      <c r="G2471">
        <v>165.783999999999</v>
      </c>
      <c r="H2471">
        <v>36.335299999999997</v>
      </c>
      <c r="I2471">
        <v>-89.493530610899995</v>
      </c>
      <c r="J2471">
        <v>47095</v>
      </c>
    </row>
    <row r="2472" spans="1:10" x14ac:dyDescent="0.25">
      <c r="A2472" t="str">
        <f t="shared" si="38"/>
        <v>TNLawrence</v>
      </c>
      <c r="B2472" t="s">
        <v>1871</v>
      </c>
      <c r="C2472" t="s">
        <v>2378</v>
      </c>
      <c r="D2472" t="s">
        <v>397</v>
      </c>
      <c r="E2472" t="s">
        <v>348</v>
      </c>
      <c r="F2472" t="s">
        <v>57</v>
      </c>
      <c r="G2472">
        <v>617.12800000000004</v>
      </c>
      <c r="H2472">
        <v>35.217300000000002</v>
      </c>
      <c r="I2472">
        <v>-87.395577820499994</v>
      </c>
      <c r="J2472">
        <v>47099</v>
      </c>
    </row>
    <row r="2473" spans="1:10" x14ac:dyDescent="0.25">
      <c r="A2473" t="str">
        <f t="shared" si="38"/>
        <v>TNLewis</v>
      </c>
      <c r="B2473" t="s">
        <v>1871</v>
      </c>
      <c r="C2473" t="s">
        <v>2378</v>
      </c>
      <c r="D2473" t="s">
        <v>431</v>
      </c>
      <c r="E2473" t="s">
        <v>876</v>
      </c>
      <c r="F2473" t="s">
        <v>57</v>
      </c>
      <c r="G2473">
        <v>282.089</v>
      </c>
      <c r="H2473">
        <v>35.527299999999997</v>
      </c>
      <c r="I2473">
        <v>-87.493105003300002</v>
      </c>
      <c r="J2473">
        <v>47101</v>
      </c>
    </row>
    <row r="2474" spans="1:10" x14ac:dyDescent="0.25">
      <c r="A2474" t="str">
        <f t="shared" si="38"/>
        <v>TNLincoln</v>
      </c>
      <c r="B2474" t="s">
        <v>1871</v>
      </c>
      <c r="C2474" t="s">
        <v>2378</v>
      </c>
      <c r="D2474" t="s">
        <v>439</v>
      </c>
      <c r="E2474" t="s">
        <v>245</v>
      </c>
      <c r="F2474" t="s">
        <v>57</v>
      </c>
      <c r="G2474">
        <v>570.33799999999906</v>
      </c>
      <c r="H2474">
        <v>35.140500000000003</v>
      </c>
      <c r="I2474">
        <v>-86.588972432199995</v>
      </c>
      <c r="J2474">
        <v>47103</v>
      </c>
    </row>
    <row r="2475" spans="1:10" x14ac:dyDescent="0.25">
      <c r="A2475" t="str">
        <f t="shared" si="38"/>
        <v>TNMcNairy</v>
      </c>
      <c r="B2475" t="s">
        <v>1871</v>
      </c>
      <c r="C2475" t="s">
        <v>2378</v>
      </c>
      <c r="D2475" t="s">
        <v>400</v>
      </c>
      <c r="E2475" t="s">
        <v>1892</v>
      </c>
      <c r="F2475" t="s">
        <v>57</v>
      </c>
      <c r="G2475">
        <v>562.86</v>
      </c>
      <c r="H2475">
        <v>35.1755</v>
      </c>
      <c r="I2475">
        <v>-88.563616194100007</v>
      </c>
      <c r="J2475">
        <v>47109</v>
      </c>
    </row>
    <row r="2476" spans="1:10" x14ac:dyDescent="0.25">
      <c r="A2476" t="str">
        <f t="shared" si="38"/>
        <v>TNMacon</v>
      </c>
      <c r="B2476" t="s">
        <v>1871</v>
      </c>
      <c r="C2476" t="s">
        <v>2378</v>
      </c>
      <c r="D2476" t="s">
        <v>443</v>
      </c>
      <c r="E2476" t="s">
        <v>389</v>
      </c>
      <c r="F2476" t="s">
        <v>57</v>
      </c>
      <c r="G2476">
        <v>307.14400000000001</v>
      </c>
      <c r="H2476">
        <v>36.531999999999996</v>
      </c>
      <c r="I2476">
        <v>-86.007233512599996</v>
      </c>
      <c r="J2476">
        <v>47111</v>
      </c>
    </row>
    <row r="2477" spans="1:10" x14ac:dyDescent="0.25">
      <c r="A2477" t="str">
        <f t="shared" si="38"/>
        <v>TNMadison</v>
      </c>
      <c r="B2477" t="s">
        <v>1871</v>
      </c>
      <c r="C2477" t="s">
        <v>2378</v>
      </c>
      <c r="D2477" t="s">
        <v>402</v>
      </c>
      <c r="E2477" t="s">
        <v>391</v>
      </c>
      <c r="F2477" t="s">
        <v>57</v>
      </c>
      <c r="G2477">
        <v>557.11699999999905</v>
      </c>
      <c r="H2477">
        <v>35.6081</v>
      </c>
      <c r="I2477">
        <v>-88.838471005200006</v>
      </c>
      <c r="J2477">
        <v>47113</v>
      </c>
    </row>
    <row r="2478" spans="1:10" x14ac:dyDescent="0.25">
      <c r="A2478" t="str">
        <f t="shared" si="38"/>
        <v>TNMarion</v>
      </c>
      <c r="B2478" t="s">
        <v>1871</v>
      </c>
      <c r="C2478" t="s">
        <v>2378</v>
      </c>
      <c r="D2478" t="s">
        <v>404</v>
      </c>
      <c r="E2478" t="s">
        <v>256</v>
      </c>
      <c r="F2478" t="s">
        <v>57</v>
      </c>
      <c r="G2478">
        <v>498.16</v>
      </c>
      <c r="H2478">
        <v>35.129300000000001</v>
      </c>
      <c r="I2478">
        <v>-85.622115914700004</v>
      </c>
      <c r="J2478">
        <v>47115</v>
      </c>
    </row>
    <row r="2479" spans="1:10" x14ac:dyDescent="0.25">
      <c r="A2479" t="str">
        <f t="shared" si="38"/>
        <v>TNMontgomery</v>
      </c>
      <c r="B2479" t="s">
        <v>1871</v>
      </c>
      <c r="C2479" t="s">
        <v>2378</v>
      </c>
      <c r="D2479" t="s">
        <v>425</v>
      </c>
      <c r="E2479" t="s">
        <v>432</v>
      </c>
      <c r="F2479" t="s">
        <v>57</v>
      </c>
      <c r="G2479">
        <v>539.17700000000002</v>
      </c>
      <c r="H2479">
        <v>36.496899999999997</v>
      </c>
      <c r="I2479">
        <v>-87.382815334100002</v>
      </c>
      <c r="J2479">
        <v>47125</v>
      </c>
    </row>
    <row r="2480" spans="1:10" x14ac:dyDescent="0.25">
      <c r="A2480" t="str">
        <f t="shared" si="38"/>
        <v>TNObion</v>
      </c>
      <c r="B2480" t="s">
        <v>1871</v>
      </c>
      <c r="C2480" t="s">
        <v>2378</v>
      </c>
      <c r="D2480" t="s">
        <v>413</v>
      </c>
      <c r="E2480" t="s">
        <v>1893</v>
      </c>
      <c r="F2480" t="s">
        <v>57</v>
      </c>
      <c r="G2480">
        <v>544.72799999999904</v>
      </c>
      <c r="H2480">
        <v>36.358199999999997</v>
      </c>
      <c r="I2480">
        <v>-89.148782799900005</v>
      </c>
      <c r="J2480">
        <v>47131</v>
      </c>
    </row>
    <row r="2481" spans="1:10" x14ac:dyDescent="0.25">
      <c r="A2481" t="str">
        <f t="shared" si="38"/>
        <v>TNOverton</v>
      </c>
      <c r="B2481" t="s">
        <v>1871</v>
      </c>
      <c r="C2481" t="s">
        <v>2378</v>
      </c>
      <c r="D2481" t="s">
        <v>429</v>
      </c>
      <c r="E2481" t="s">
        <v>1894</v>
      </c>
      <c r="F2481" t="s">
        <v>57</v>
      </c>
      <c r="G2481">
        <v>433.483</v>
      </c>
      <c r="H2481">
        <v>36.344999999999999</v>
      </c>
      <c r="I2481">
        <v>-85.288078737700005</v>
      </c>
      <c r="J2481">
        <v>47133</v>
      </c>
    </row>
    <row r="2482" spans="1:10" x14ac:dyDescent="0.25">
      <c r="A2482" t="str">
        <f t="shared" si="38"/>
        <v>TNPickett</v>
      </c>
      <c r="B2482" t="s">
        <v>1871</v>
      </c>
      <c r="C2482" t="s">
        <v>2378</v>
      </c>
      <c r="D2482" t="s">
        <v>521</v>
      </c>
      <c r="E2482" t="s">
        <v>1895</v>
      </c>
      <c r="F2482" t="s">
        <v>57</v>
      </c>
      <c r="G2482">
        <v>162.97900000000001</v>
      </c>
      <c r="H2482">
        <v>36.558399999999999</v>
      </c>
      <c r="I2482">
        <v>-85.074885688799995</v>
      </c>
      <c r="J2482">
        <v>47137</v>
      </c>
    </row>
    <row r="2483" spans="1:10" x14ac:dyDescent="0.25">
      <c r="A2483" t="str">
        <f t="shared" si="38"/>
        <v>TNPolk</v>
      </c>
      <c r="B2483" t="s">
        <v>1871</v>
      </c>
      <c r="C2483" t="s">
        <v>2378</v>
      </c>
      <c r="D2483" t="s">
        <v>493</v>
      </c>
      <c r="E2483" t="s">
        <v>512</v>
      </c>
      <c r="F2483" t="s">
        <v>57</v>
      </c>
      <c r="G2483">
        <v>434.67599999999902</v>
      </c>
      <c r="H2483">
        <v>35.119900000000001</v>
      </c>
      <c r="I2483">
        <v>-84.523324290800005</v>
      </c>
      <c r="J2483">
        <v>47139</v>
      </c>
    </row>
    <row r="2484" spans="1:10" x14ac:dyDescent="0.25">
      <c r="A2484" t="str">
        <f t="shared" si="38"/>
        <v>TNTrousdale</v>
      </c>
      <c r="B2484" t="s">
        <v>1871</v>
      </c>
      <c r="C2484" t="s">
        <v>2378</v>
      </c>
      <c r="D2484" t="s">
        <v>786</v>
      </c>
      <c r="E2484" t="s">
        <v>1896</v>
      </c>
      <c r="F2484" t="s">
        <v>57</v>
      </c>
      <c r="G2484">
        <v>114.193</v>
      </c>
      <c r="H2484">
        <v>36.392099999999999</v>
      </c>
      <c r="I2484">
        <v>-86.156786615200005</v>
      </c>
      <c r="J2484">
        <v>47169</v>
      </c>
    </row>
    <row r="2485" spans="1:10" x14ac:dyDescent="0.25">
      <c r="A2485" t="str">
        <f t="shared" si="38"/>
        <v>TNUnicoi</v>
      </c>
      <c r="B2485" t="s">
        <v>1871</v>
      </c>
      <c r="C2485" t="s">
        <v>2378</v>
      </c>
      <c r="D2485" t="s">
        <v>696</v>
      </c>
      <c r="E2485" t="s">
        <v>1897</v>
      </c>
      <c r="F2485" t="s">
        <v>57</v>
      </c>
      <c r="G2485">
        <v>186.164999999999</v>
      </c>
      <c r="H2485">
        <v>36.110799999999998</v>
      </c>
      <c r="I2485">
        <v>-82.432279558499999</v>
      </c>
      <c r="J2485">
        <v>47171</v>
      </c>
    </row>
    <row r="2486" spans="1:10" x14ac:dyDescent="0.25">
      <c r="A2486" t="str">
        <f t="shared" si="38"/>
        <v>TNUnion</v>
      </c>
      <c r="B2486" t="s">
        <v>1871</v>
      </c>
      <c r="C2486" t="s">
        <v>2378</v>
      </c>
      <c r="D2486" t="s">
        <v>788</v>
      </c>
      <c r="E2486" t="s">
        <v>494</v>
      </c>
      <c r="F2486" t="s">
        <v>57</v>
      </c>
      <c r="G2486">
        <v>223.54900000000001</v>
      </c>
      <c r="H2486">
        <v>36.2879</v>
      </c>
      <c r="I2486">
        <v>-83.837522827100003</v>
      </c>
      <c r="J2486">
        <v>47173</v>
      </c>
    </row>
    <row r="2487" spans="1:10" x14ac:dyDescent="0.25">
      <c r="A2487" t="str">
        <f t="shared" si="38"/>
        <v>TNVan Buren</v>
      </c>
      <c r="B2487" t="s">
        <v>1871</v>
      </c>
      <c r="C2487" t="s">
        <v>2378</v>
      </c>
      <c r="D2487" t="s">
        <v>790</v>
      </c>
      <c r="E2487" t="s">
        <v>524</v>
      </c>
      <c r="F2487" t="s">
        <v>57</v>
      </c>
      <c r="G2487">
        <v>273.41500000000002</v>
      </c>
      <c r="H2487">
        <v>35.695999999999998</v>
      </c>
      <c r="I2487">
        <v>-85.452606222399993</v>
      </c>
      <c r="J2487">
        <v>47175</v>
      </c>
    </row>
    <row r="2488" spans="1:10" x14ac:dyDescent="0.25">
      <c r="A2488" t="str">
        <f t="shared" si="38"/>
        <v>TNWarren</v>
      </c>
      <c r="B2488" t="s">
        <v>1871</v>
      </c>
      <c r="C2488" t="s">
        <v>2378</v>
      </c>
      <c r="D2488" t="s">
        <v>792</v>
      </c>
      <c r="E2488" t="s">
        <v>734</v>
      </c>
      <c r="F2488" t="s">
        <v>57</v>
      </c>
      <c r="G2488">
        <v>432.68</v>
      </c>
      <c r="H2488">
        <v>35.678699999999999</v>
      </c>
      <c r="I2488">
        <v>-85.778497503500006</v>
      </c>
      <c r="J2488">
        <v>47177</v>
      </c>
    </row>
    <row r="2489" spans="1:10" x14ac:dyDescent="0.25">
      <c r="A2489" t="str">
        <f t="shared" si="38"/>
        <v>TNWashington</v>
      </c>
      <c r="B2489" t="s">
        <v>1871</v>
      </c>
      <c r="C2489" t="s">
        <v>2378</v>
      </c>
      <c r="D2489" t="s">
        <v>697</v>
      </c>
      <c r="E2489" t="s">
        <v>226</v>
      </c>
      <c r="F2489" t="s">
        <v>57</v>
      </c>
      <c r="G2489">
        <v>326.46499999999901</v>
      </c>
      <c r="H2489">
        <v>36.293300000000002</v>
      </c>
      <c r="I2489">
        <v>-82.497427651799995</v>
      </c>
      <c r="J2489">
        <v>47179</v>
      </c>
    </row>
    <row r="2490" spans="1:10" x14ac:dyDescent="0.25">
      <c r="A2490" t="str">
        <f t="shared" si="38"/>
        <v>TNWayne</v>
      </c>
      <c r="B2490" t="s">
        <v>1871</v>
      </c>
      <c r="C2490" t="s">
        <v>2378</v>
      </c>
      <c r="D2490" t="s">
        <v>793</v>
      </c>
      <c r="E2490" t="s">
        <v>737</v>
      </c>
      <c r="F2490" t="s">
        <v>57</v>
      </c>
      <c r="G2490">
        <v>734.1</v>
      </c>
      <c r="H2490">
        <v>35.239899999999999</v>
      </c>
      <c r="I2490">
        <v>-87.788026431899993</v>
      </c>
      <c r="J2490">
        <v>47181</v>
      </c>
    </row>
    <row r="2491" spans="1:10" x14ac:dyDescent="0.25">
      <c r="A2491" t="str">
        <f t="shared" si="38"/>
        <v>TXGrimes</v>
      </c>
      <c r="B2491" t="s">
        <v>1898</v>
      </c>
      <c r="C2491" t="s">
        <v>61</v>
      </c>
      <c r="D2491" t="s">
        <v>700</v>
      </c>
      <c r="E2491" t="s">
        <v>1899</v>
      </c>
      <c r="F2491" t="s">
        <v>57</v>
      </c>
      <c r="G2491">
        <v>787.45899999999904</v>
      </c>
      <c r="H2491">
        <v>30.543500000000002</v>
      </c>
      <c r="I2491">
        <v>-95.9855103867</v>
      </c>
      <c r="J2491">
        <v>48185</v>
      </c>
    </row>
    <row r="2492" spans="1:10" x14ac:dyDescent="0.25">
      <c r="A2492" t="str">
        <f t="shared" si="38"/>
        <v>TXHale</v>
      </c>
      <c r="B2492" t="s">
        <v>1898</v>
      </c>
      <c r="C2492" t="s">
        <v>61</v>
      </c>
      <c r="D2492" t="s">
        <v>701</v>
      </c>
      <c r="E2492" t="s">
        <v>383</v>
      </c>
      <c r="F2492" t="s">
        <v>57</v>
      </c>
      <c r="G2492">
        <v>1004.683</v>
      </c>
      <c r="H2492">
        <v>34.070500000000003</v>
      </c>
      <c r="I2492">
        <v>-101.826874651</v>
      </c>
      <c r="J2492">
        <v>48189</v>
      </c>
    </row>
    <row r="2493" spans="1:10" x14ac:dyDescent="0.25">
      <c r="A2493" t="str">
        <f t="shared" si="38"/>
        <v>TXHall</v>
      </c>
      <c r="B2493" t="s">
        <v>1898</v>
      </c>
      <c r="C2493" t="s">
        <v>61</v>
      </c>
      <c r="D2493" t="s">
        <v>703</v>
      </c>
      <c r="E2493" t="s">
        <v>772</v>
      </c>
      <c r="F2493" t="s">
        <v>57</v>
      </c>
      <c r="G2493">
        <v>883.49199999999905</v>
      </c>
      <c r="H2493">
        <v>34.530799999999999</v>
      </c>
      <c r="I2493">
        <v>-100.68111555900001</v>
      </c>
      <c r="J2493">
        <v>48191</v>
      </c>
    </row>
    <row r="2494" spans="1:10" x14ac:dyDescent="0.25">
      <c r="A2494" t="str">
        <f t="shared" si="38"/>
        <v>TXHardin</v>
      </c>
      <c r="B2494" t="s">
        <v>1898</v>
      </c>
      <c r="C2494" t="s">
        <v>61</v>
      </c>
      <c r="D2494" t="s">
        <v>801</v>
      </c>
      <c r="E2494" t="s">
        <v>921</v>
      </c>
      <c r="F2494" t="s">
        <v>57</v>
      </c>
      <c r="G2494">
        <v>890.56700000000001</v>
      </c>
      <c r="H2494">
        <v>30.3324</v>
      </c>
      <c r="I2494">
        <v>-94.390210399200001</v>
      </c>
      <c r="J2494">
        <v>48199</v>
      </c>
    </row>
    <row r="2495" spans="1:10" x14ac:dyDescent="0.25">
      <c r="A2495" t="str">
        <f t="shared" si="38"/>
        <v>TXHarris</v>
      </c>
      <c r="B2495" t="s">
        <v>1898</v>
      </c>
      <c r="C2495" t="s">
        <v>61</v>
      </c>
      <c r="D2495" t="s">
        <v>705</v>
      </c>
      <c r="E2495" t="s">
        <v>774</v>
      </c>
      <c r="F2495" t="s">
        <v>57</v>
      </c>
      <c r="G2495">
        <v>1703.4780000000001</v>
      </c>
      <c r="H2495">
        <v>29.857500000000002</v>
      </c>
      <c r="I2495">
        <v>-95.392952564699996</v>
      </c>
      <c r="J2495">
        <v>48201</v>
      </c>
    </row>
    <row r="2496" spans="1:10" x14ac:dyDescent="0.25">
      <c r="A2496" t="str">
        <f t="shared" si="38"/>
        <v>TXHarrison</v>
      </c>
      <c r="B2496" t="s">
        <v>1898</v>
      </c>
      <c r="C2496" t="s">
        <v>61</v>
      </c>
      <c r="D2496" t="s">
        <v>947</v>
      </c>
      <c r="E2496" t="s">
        <v>962</v>
      </c>
      <c r="F2496" t="s">
        <v>57</v>
      </c>
      <c r="G2496">
        <v>899.95100000000002</v>
      </c>
      <c r="H2496">
        <v>32.548099999999998</v>
      </c>
      <c r="I2496">
        <v>-94.371474438099995</v>
      </c>
      <c r="J2496">
        <v>48203</v>
      </c>
    </row>
    <row r="2497" spans="1:10" x14ac:dyDescent="0.25">
      <c r="A2497" t="str">
        <f t="shared" si="38"/>
        <v>TXHemphill</v>
      </c>
      <c r="B2497" t="s">
        <v>1898</v>
      </c>
      <c r="C2497" t="s">
        <v>61</v>
      </c>
      <c r="D2497" t="s">
        <v>813</v>
      </c>
      <c r="E2497" t="s">
        <v>1900</v>
      </c>
      <c r="F2497" t="s">
        <v>57</v>
      </c>
      <c r="G2497">
        <v>906.28599999999904</v>
      </c>
      <c r="H2497">
        <v>35.837600000000002</v>
      </c>
      <c r="I2497">
        <v>-100.27061612200001</v>
      </c>
      <c r="J2497">
        <v>48211</v>
      </c>
    </row>
    <row r="2498" spans="1:10" x14ac:dyDescent="0.25">
      <c r="A2498" t="str">
        <f t="shared" si="38"/>
        <v>TXHenderson</v>
      </c>
      <c r="B2498" t="s">
        <v>1898</v>
      </c>
      <c r="C2498" t="s">
        <v>61</v>
      </c>
      <c r="D2498" t="s">
        <v>706</v>
      </c>
      <c r="E2498" t="s">
        <v>922</v>
      </c>
      <c r="F2498" t="s">
        <v>57</v>
      </c>
      <c r="G2498">
        <v>873.74800000000005</v>
      </c>
      <c r="H2498">
        <v>32.2119</v>
      </c>
      <c r="I2498">
        <v>-95.853524049599997</v>
      </c>
      <c r="J2498">
        <v>48213</v>
      </c>
    </row>
    <row r="2499" spans="1:10" x14ac:dyDescent="0.25">
      <c r="A2499" t="str">
        <f t="shared" ref="A2499:A2562" si="39">C2499&amp;E2499</f>
        <v>TXHopkins</v>
      </c>
      <c r="B2499" t="s">
        <v>1898</v>
      </c>
      <c r="C2499" t="s">
        <v>61</v>
      </c>
      <c r="D2499" t="s">
        <v>713</v>
      </c>
      <c r="E2499" t="s">
        <v>1133</v>
      </c>
      <c r="F2499" t="s">
        <v>57</v>
      </c>
      <c r="G2499">
        <v>767.17399999999895</v>
      </c>
      <c r="H2499">
        <v>33.1496</v>
      </c>
      <c r="I2499">
        <v>-95.563949781000005</v>
      </c>
      <c r="J2499">
        <v>48223</v>
      </c>
    </row>
    <row r="2500" spans="1:10" x14ac:dyDescent="0.25">
      <c r="A2500" t="str">
        <f t="shared" si="39"/>
        <v>TXHouston</v>
      </c>
      <c r="B2500" t="s">
        <v>1898</v>
      </c>
      <c r="C2500" t="s">
        <v>61</v>
      </c>
      <c r="D2500" t="s">
        <v>805</v>
      </c>
      <c r="E2500" t="s">
        <v>434</v>
      </c>
      <c r="F2500" t="s">
        <v>57</v>
      </c>
      <c r="G2500">
        <v>1230.9090000000001</v>
      </c>
      <c r="H2500">
        <v>31.317699999999999</v>
      </c>
      <c r="I2500">
        <v>-95.422685020599999</v>
      </c>
      <c r="J2500">
        <v>48225</v>
      </c>
    </row>
    <row r="2501" spans="1:10" x14ac:dyDescent="0.25">
      <c r="A2501" t="str">
        <f t="shared" si="39"/>
        <v>TXHutchinson</v>
      </c>
      <c r="B2501" t="s">
        <v>1898</v>
      </c>
      <c r="C2501" t="s">
        <v>61</v>
      </c>
      <c r="D2501" t="s">
        <v>809</v>
      </c>
      <c r="E2501" t="s">
        <v>1845</v>
      </c>
      <c r="F2501" t="s">
        <v>57</v>
      </c>
      <c r="G2501">
        <v>887.41899999999896</v>
      </c>
      <c r="H2501">
        <v>35.840000000000003</v>
      </c>
      <c r="I2501">
        <v>-101.354683409</v>
      </c>
      <c r="J2501">
        <v>48233</v>
      </c>
    </row>
    <row r="2502" spans="1:10" x14ac:dyDescent="0.25">
      <c r="A2502" t="str">
        <f t="shared" si="39"/>
        <v>TXJasper</v>
      </c>
      <c r="B2502" t="s">
        <v>1898</v>
      </c>
      <c r="C2502" t="s">
        <v>61</v>
      </c>
      <c r="D2502" t="s">
        <v>716</v>
      </c>
      <c r="E2502" t="s">
        <v>253</v>
      </c>
      <c r="F2502" t="s">
        <v>57</v>
      </c>
      <c r="G2502">
        <v>938.84500000000003</v>
      </c>
      <c r="H2502">
        <v>30.744</v>
      </c>
      <c r="I2502">
        <v>-94.025085634500002</v>
      </c>
      <c r="J2502">
        <v>48241</v>
      </c>
    </row>
    <row r="2503" spans="1:10" x14ac:dyDescent="0.25">
      <c r="A2503" t="str">
        <f t="shared" si="39"/>
        <v>TXJeff Davis</v>
      </c>
      <c r="B2503" t="s">
        <v>1898</v>
      </c>
      <c r="C2503" t="s">
        <v>61</v>
      </c>
      <c r="D2503" t="s">
        <v>844</v>
      </c>
      <c r="E2503" t="s">
        <v>782</v>
      </c>
      <c r="F2503" t="s">
        <v>57</v>
      </c>
      <c r="G2503">
        <v>2264.5549999999998</v>
      </c>
      <c r="H2503">
        <v>30.715399999999999</v>
      </c>
      <c r="I2503">
        <v>-104.139974248</v>
      </c>
      <c r="J2503">
        <v>48243</v>
      </c>
    </row>
    <row r="2504" spans="1:10" x14ac:dyDescent="0.25">
      <c r="A2504" t="str">
        <f t="shared" si="39"/>
        <v>TXKenedy</v>
      </c>
      <c r="B2504" t="s">
        <v>1898</v>
      </c>
      <c r="C2504" t="s">
        <v>61</v>
      </c>
      <c r="D2504" t="s">
        <v>822</v>
      </c>
      <c r="E2504" t="s">
        <v>1901</v>
      </c>
      <c r="F2504" t="s">
        <v>57</v>
      </c>
      <c r="G2504">
        <v>1458.329</v>
      </c>
      <c r="H2504">
        <v>26.928599999999999</v>
      </c>
      <c r="I2504">
        <v>-97.716137121900005</v>
      </c>
      <c r="J2504">
        <v>48261</v>
      </c>
    </row>
    <row r="2505" spans="1:10" x14ac:dyDescent="0.25">
      <c r="A2505" t="str">
        <f t="shared" si="39"/>
        <v>TXKent</v>
      </c>
      <c r="B2505" t="s">
        <v>1898</v>
      </c>
      <c r="C2505" t="s">
        <v>61</v>
      </c>
      <c r="D2505" t="s">
        <v>823</v>
      </c>
      <c r="E2505" t="s">
        <v>231</v>
      </c>
      <c r="F2505" t="s">
        <v>57</v>
      </c>
      <c r="G2505">
        <v>902.50699999999904</v>
      </c>
      <c r="H2505">
        <v>33.181399999999996</v>
      </c>
      <c r="I2505">
        <v>-100.777578999</v>
      </c>
      <c r="J2505">
        <v>48263</v>
      </c>
    </row>
    <row r="2506" spans="1:10" x14ac:dyDescent="0.25">
      <c r="A2506" t="str">
        <f t="shared" si="39"/>
        <v>TXKing</v>
      </c>
      <c r="B2506" t="s">
        <v>1898</v>
      </c>
      <c r="C2506" t="s">
        <v>61</v>
      </c>
      <c r="D2506" t="s">
        <v>725</v>
      </c>
      <c r="E2506" t="s">
        <v>1902</v>
      </c>
      <c r="F2506" t="s">
        <v>57</v>
      </c>
      <c r="G2506">
        <v>910.87199999999905</v>
      </c>
      <c r="H2506">
        <v>33.616599999999998</v>
      </c>
      <c r="I2506">
        <v>-100.25582063500001</v>
      </c>
      <c r="J2506">
        <v>48269</v>
      </c>
    </row>
    <row r="2507" spans="1:10" x14ac:dyDescent="0.25">
      <c r="A2507" t="str">
        <f t="shared" si="39"/>
        <v>TXKleberg</v>
      </c>
      <c r="B2507" t="s">
        <v>1898</v>
      </c>
      <c r="C2507" t="s">
        <v>61</v>
      </c>
      <c r="D2507" t="s">
        <v>827</v>
      </c>
      <c r="E2507" t="s">
        <v>1903</v>
      </c>
      <c r="F2507" t="s">
        <v>57</v>
      </c>
      <c r="G2507">
        <v>881.30799999999897</v>
      </c>
      <c r="H2507">
        <v>27.431999999999999</v>
      </c>
      <c r="I2507">
        <v>-97.729007427400006</v>
      </c>
      <c r="J2507">
        <v>48273</v>
      </c>
    </row>
    <row r="2508" spans="1:10" x14ac:dyDescent="0.25">
      <c r="A2508" t="str">
        <f t="shared" si="39"/>
        <v>TXLamar</v>
      </c>
      <c r="B2508" t="s">
        <v>1898</v>
      </c>
      <c r="C2508" t="s">
        <v>61</v>
      </c>
      <c r="D2508" t="s">
        <v>831</v>
      </c>
      <c r="E2508" t="s">
        <v>344</v>
      </c>
      <c r="F2508" t="s">
        <v>57</v>
      </c>
      <c r="G2508">
        <v>907.19</v>
      </c>
      <c r="H2508">
        <v>33.666899999999998</v>
      </c>
      <c r="I2508">
        <v>-95.571205552799995</v>
      </c>
      <c r="J2508">
        <v>48277</v>
      </c>
    </row>
    <row r="2509" spans="1:10" x14ac:dyDescent="0.25">
      <c r="A2509" t="str">
        <f t="shared" si="39"/>
        <v>TXLee</v>
      </c>
      <c r="B2509" t="s">
        <v>1898</v>
      </c>
      <c r="C2509" t="s">
        <v>61</v>
      </c>
      <c r="D2509" t="s">
        <v>839</v>
      </c>
      <c r="E2509" t="s">
        <v>199</v>
      </c>
      <c r="F2509" t="s">
        <v>57</v>
      </c>
      <c r="G2509">
        <v>629.01599999999905</v>
      </c>
      <c r="H2509">
        <v>30.310700000000001</v>
      </c>
      <c r="I2509">
        <v>-96.965699713199996</v>
      </c>
      <c r="J2509">
        <v>48287</v>
      </c>
    </row>
    <row r="2510" spans="1:10" x14ac:dyDescent="0.25">
      <c r="A2510" t="str">
        <f t="shared" si="39"/>
        <v>TXLeon</v>
      </c>
      <c r="B2510" t="s">
        <v>1898</v>
      </c>
      <c r="C2510" t="s">
        <v>61</v>
      </c>
      <c r="D2510" t="s">
        <v>730</v>
      </c>
      <c r="E2510" t="s">
        <v>660</v>
      </c>
      <c r="F2510" t="s">
        <v>57</v>
      </c>
      <c r="G2510">
        <v>1073.1510000000001</v>
      </c>
      <c r="H2510">
        <v>31.296500000000002</v>
      </c>
      <c r="I2510">
        <v>-95.995681663900001</v>
      </c>
      <c r="J2510">
        <v>48289</v>
      </c>
    </row>
    <row r="2511" spans="1:10" x14ac:dyDescent="0.25">
      <c r="A2511" t="str">
        <f t="shared" si="39"/>
        <v>TXLipscomb</v>
      </c>
      <c r="B2511" t="s">
        <v>1898</v>
      </c>
      <c r="C2511" t="s">
        <v>61</v>
      </c>
      <c r="D2511" t="s">
        <v>854</v>
      </c>
      <c r="E2511" t="s">
        <v>1904</v>
      </c>
      <c r="F2511" t="s">
        <v>57</v>
      </c>
      <c r="G2511">
        <v>932.17899999999895</v>
      </c>
      <c r="H2511">
        <v>36.2776</v>
      </c>
      <c r="I2511">
        <v>-100.273142952</v>
      </c>
      <c r="J2511">
        <v>48295</v>
      </c>
    </row>
    <row r="2512" spans="1:10" x14ac:dyDescent="0.25">
      <c r="A2512" t="str">
        <f t="shared" si="39"/>
        <v>TXLoving</v>
      </c>
      <c r="B2512" t="s">
        <v>1898</v>
      </c>
      <c r="C2512" t="s">
        <v>61</v>
      </c>
      <c r="D2512" t="s">
        <v>733</v>
      </c>
      <c r="E2512" t="s">
        <v>1905</v>
      </c>
      <c r="F2512" t="s">
        <v>57</v>
      </c>
      <c r="G2512">
        <v>668.92499999999905</v>
      </c>
      <c r="H2512">
        <v>31.849299999999999</v>
      </c>
      <c r="I2512">
        <v>-103.580007728</v>
      </c>
      <c r="J2512">
        <v>48301</v>
      </c>
    </row>
    <row r="2513" spans="1:10" x14ac:dyDescent="0.25">
      <c r="A2513" t="str">
        <f t="shared" si="39"/>
        <v>TXMcMullen</v>
      </c>
      <c r="B2513" t="s">
        <v>1898</v>
      </c>
      <c r="C2513" t="s">
        <v>61</v>
      </c>
      <c r="D2513" t="s">
        <v>848</v>
      </c>
      <c r="E2513" t="s">
        <v>1906</v>
      </c>
      <c r="F2513" t="s">
        <v>57</v>
      </c>
      <c r="G2513">
        <v>1139.4259999999999</v>
      </c>
      <c r="H2513">
        <v>28.352699999999999</v>
      </c>
      <c r="I2513">
        <v>-98.567829634299997</v>
      </c>
      <c r="J2513">
        <v>48311</v>
      </c>
    </row>
    <row r="2514" spans="1:10" x14ac:dyDescent="0.25">
      <c r="A2514" t="str">
        <f t="shared" si="39"/>
        <v>TXMadison</v>
      </c>
      <c r="B2514" t="s">
        <v>1898</v>
      </c>
      <c r="C2514" t="s">
        <v>61</v>
      </c>
      <c r="D2514" t="s">
        <v>740</v>
      </c>
      <c r="E2514" t="s">
        <v>391</v>
      </c>
      <c r="F2514" t="s">
        <v>57</v>
      </c>
      <c r="G2514">
        <v>466.065</v>
      </c>
      <c r="H2514">
        <v>30.965499999999999</v>
      </c>
      <c r="I2514">
        <v>-95.928435718299994</v>
      </c>
      <c r="J2514">
        <v>48313</v>
      </c>
    </row>
    <row r="2515" spans="1:10" x14ac:dyDescent="0.25">
      <c r="A2515" t="str">
        <f t="shared" si="39"/>
        <v>TXMatagorda</v>
      </c>
      <c r="B2515" t="s">
        <v>1898</v>
      </c>
      <c r="C2515" t="s">
        <v>61</v>
      </c>
      <c r="D2515" t="s">
        <v>850</v>
      </c>
      <c r="E2515" t="s">
        <v>266</v>
      </c>
      <c r="F2515" t="s">
        <v>57</v>
      </c>
      <c r="G2515">
        <v>1100.2760000000001</v>
      </c>
      <c r="H2515">
        <v>28.856400000000001</v>
      </c>
      <c r="I2515">
        <v>-95.979785229399994</v>
      </c>
      <c r="J2515">
        <v>48321</v>
      </c>
    </row>
    <row r="2516" spans="1:10" x14ac:dyDescent="0.25">
      <c r="A2516" t="str">
        <f t="shared" si="39"/>
        <v>TXMenard</v>
      </c>
      <c r="B2516" t="s">
        <v>1898</v>
      </c>
      <c r="C2516" t="s">
        <v>61</v>
      </c>
      <c r="D2516" t="s">
        <v>1907</v>
      </c>
      <c r="E2516" t="s">
        <v>904</v>
      </c>
      <c r="F2516" t="s">
        <v>57</v>
      </c>
      <c r="G2516">
        <v>902.02999999999895</v>
      </c>
      <c r="H2516">
        <v>30.889800000000001</v>
      </c>
      <c r="I2516">
        <v>-99.820590149400005</v>
      </c>
      <c r="J2516">
        <v>48327</v>
      </c>
    </row>
    <row r="2517" spans="1:10" x14ac:dyDescent="0.25">
      <c r="A2517" t="str">
        <f t="shared" si="39"/>
        <v>TXMills</v>
      </c>
      <c r="B2517" t="s">
        <v>1898</v>
      </c>
      <c r="C2517" t="s">
        <v>61</v>
      </c>
      <c r="D2517" t="s">
        <v>1908</v>
      </c>
      <c r="E2517" t="s">
        <v>1014</v>
      </c>
      <c r="F2517" t="s">
        <v>57</v>
      </c>
      <c r="G2517">
        <v>748.26099999999894</v>
      </c>
      <c r="H2517">
        <v>31.495200000000001</v>
      </c>
      <c r="I2517">
        <v>-98.595465837099994</v>
      </c>
      <c r="J2517">
        <v>48333</v>
      </c>
    </row>
    <row r="2518" spans="1:10" x14ac:dyDescent="0.25">
      <c r="A2518" t="str">
        <f t="shared" si="39"/>
        <v>TXMontgomery</v>
      </c>
      <c r="B2518" t="s">
        <v>1898</v>
      </c>
      <c r="C2518" t="s">
        <v>61</v>
      </c>
      <c r="D2518" t="s">
        <v>1909</v>
      </c>
      <c r="E2518" t="s">
        <v>432</v>
      </c>
      <c r="F2518" t="s">
        <v>57</v>
      </c>
      <c r="G2518">
        <v>1041.7349999999999</v>
      </c>
      <c r="H2518">
        <v>30.3002</v>
      </c>
      <c r="I2518">
        <v>-95.502996164999999</v>
      </c>
      <c r="J2518">
        <v>48339</v>
      </c>
    </row>
    <row r="2519" spans="1:10" x14ac:dyDescent="0.25">
      <c r="A2519" t="str">
        <f t="shared" si="39"/>
        <v>TXMoore</v>
      </c>
      <c r="B2519" t="s">
        <v>1898</v>
      </c>
      <c r="C2519" t="s">
        <v>61</v>
      </c>
      <c r="D2519" t="s">
        <v>1910</v>
      </c>
      <c r="E2519" t="s">
        <v>1616</v>
      </c>
      <c r="F2519" t="s">
        <v>57</v>
      </c>
      <c r="G2519">
        <v>899.69100000000003</v>
      </c>
      <c r="H2519">
        <v>35.837699999999998</v>
      </c>
      <c r="I2519">
        <v>-101.892957563</v>
      </c>
      <c r="J2519">
        <v>48341</v>
      </c>
    </row>
    <row r="2520" spans="1:10" x14ac:dyDescent="0.25">
      <c r="A2520" t="str">
        <f t="shared" si="39"/>
        <v>TXMorris</v>
      </c>
      <c r="B2520" t="s">
        <v>1898</v>
      </c>
      <c r="C2520" t="s">
        <v>61</v>
      </c>
      <c r="D2520" t="s">
        <v>1911</v>
      </c>
      <c r="E2520" t="s">
        <v>1084</v>
      </c>
      <c r="F2520" t="s">
        <v>57</v>
      </c>
      <c r="G2520">
        <v>251.98500000000001</v>
      </c>
      <c r="H2520">
        <v>33.113500000000002</v>
      </c>
      <c r="I2520">
        <v>-94.732646938399995</v>
      </c>
      <c r="J2520">
        <v>48343</v>
      </c>
    </row>
    <row r="2521" spans="1:10" x14ac:dyDescent="0.25">
      <c r="A2521" t="str">
        <f t="shared" si="39"/>
        <v>TXNacogdoches</v>
      </c>
      <c r="B2521" t="s">
        <v>1898</v>
      </c>
      <c r="C2521" t="s">
        <v>61</v>
      </c>
      <c r="D2521" t="s">
        <v>1912</v>
      </c>
      <c r="E2521" t="s">
        <v>1913</v>
      </c>
      <c r="F2521" t="s">
        <v>57</v>
      </c>
      <c r="G2521">
        <v>946.53700000000003</v>
      </c>
      <c r="H2521">
        <v>31.616</v>
      </c>
      <c r="I2521">
        <v>-94.615875474500001</v>
      </c>
      <c r="J2521">
        <v>48347</v>
      </c>
    </row>
    <row r="2522" spans="1:10" x14ac:dyDescent="0.25">
      <c r="A2522" t="str">
        <f t="shared" si="39"/>
        <v>TXNavarro</v>
      </c>
      <c r="B2522" t="s">
        <v>1898</v>
      </c>
      <c r="C2522" t="s">
        <v>61</v>
      </c>
      <c r="D2522" t="s">
        <v>1914</v>
      </c>
      <c r="E2522" t="s">
        <v>1915</v>
      </c>
      <c r="F2522" t="s">
        <v>57</v>
      </c>
      <c r="G2522">
        <v>1009.627</v>
      </c>
      <c r="H2522">
        <v>32.046900000000001</v>
      </c>
      <c r="I2522">
        <v>-96.472489637799995</v>
      </c>
      <c r="J2522">
        <v>48349</v>
      </c>
    </row>
    <row r="2523" spans="1:10" x14ac:dyDescent="0.25">
      <c r="A2523" t="str">
        <f t="shared" si="39"/>
        <v>TXNueces</v>
      </c>
      <c r="B2523" t="s">
        <v>1898</v>
      </c>
      <c r="C2523" t="s">
        <v>61</v>
      </c>
      <c r="D2523" t="s">
        <v>1916</v>
      </c>
      <c r="E2523" t="s">
        <v>1917</v>
      </c>
      <c r="F2523" t="s">
        <v>57</v>
      </c>
      <c r="G2523">
        <v>838.48199999999895</v>
      </c>
      <c r="H2523">
        <v>27.724399999999999</v>
      </c>
      <c r="I2523">
        <v>-97.621098950700002</v>
      </c>
      <c r="J2523">
        <v>48355</v>
      </c>
    </row>
    <row r="2524" spans="1:10" x14ac:dyDescent="0.25">
      <c r="A2524" t="str">
        <f t="shared" si="39"/>
        <v>TXHill</v>
      </c>
      <c r="B2524" t="s">
        <v>1898</v>
      </c>
      <c r="C2524" t="s">
        <v>61</v>
      </c>
      <c r="D2524" t="s">
        <v>708</v>
      </c>
      <c r="E2524" t="s">
        <v>1466</v>
      </c>
      <c r="F2524" t="s">
        <v>57</v>
      </c>
      <c r="G2524">
        <v>958.86400000000003</v>
      </c>
      <c r="H2524">
        <v>31.9907</v>
      </c>
      <c r="I2524">
        <v>-97.132438129799993</v>
      </c>
      <c r="J2524">
        <v>48217</v>
      </c>
    </row>
    <row r="2525" spans="1:10" x14ac:dyDescent="0.25">
      <c r="A2525" t="str">
        <f t="shared" si="39"/>
        <v>TXHockley</v>
      </c>
      <c r="B2525" t="s">
        <v>1898</v>
      </c>
      <c r="C2525" t="s">
        <v>61</v>
      </c>
      <c r="D2525" t="s">
        <v>709</v>
      </c>
      <c r="E2525" t="s">
        <v>1918</v>
      </c>
      <c r="F2525" t="s">
        <v>57</v>
      </c>
      <c r="G2525">
        <v>908.39200000000005</v>
      </c>
      <c r="H2525">
        <v>33.607700000000001</v>
      </c>
      <c r="I2525">
        <v>-102.343201251</v>
      </c>
      <c r="J2525">
        <v>48219</v>
      </c>
    </row>
    <row r="2526" spans="1:10" x14ac:dyDescent="0.25">
      <c r="A2526" t="str">
        <f t="shared" si="39"/>
        <v>TXHood</v>
      </c>
      <c r="B2526" t="s">
        <v>1898</v>
      </c>
      <c r="C2526" t="s">
        <v>61</v>
      </c>
      <c r="D2526" t="s">
        <v>711</v>
      </c>
      <c r="E2526" t="s">
        <v>1919</v>
      </c>
      <c r="F2526" t="s">
        <v>57</v>
      </c>
      <c r="G2526">
        <v>420.64100000000002</v>
      </c>
      <c r="H2526">
        <v>32.429900000000004</v>
      </c>
      <c r="I2526">
        <v>-97.832290693299996</v>
      </c>
      <c r="J2526">
        <v>48221</v>
      </c>
    </row>
    <row r="2527" spans="1:10" x14ac:dyDescent="0.25">
      <c r="A2527" t="str">
        <f t="shared" si="39"/>
        <v>TXHoward</v>
      </c>
      <c r="B2527" t="s">
        <v>1898</v>
      </c>
      <c r="C2527" t="s">
        <v>61</v>
      </c>
      <c r="D2527" t="s">
        <v>807</v>
      </c>
      <c r="E2527" t="s">
        <v>480</v>
      </c>
      <c r="F2527" t="s">
        <v>57</v>
      </c>
      <c r="G2527">
        <v>900.79100000000005</v>
      </c>
      <c r="H2527">
        <v>32.306199999999997</v>
      </c>
      <c r="I2527">
        <v>-101.435570734</v>
      </c>
      <c r="J2527">
        <v>48227</v>
      </c>
    </row>
    <row r="2528" spans="1:10" x14ac:dyDescent="0.25">
      <c r="A2528" t="str">
        <f t="shared" si="39"/>
        <v>TXHudspeth</v>
      </c>
      <c r="B2528" t="s">
        <v>1898</v>
      </c>
      <c r="C2528" t="s">
        <v>61</v>
      </c>
      <c r="D2528" t="s">
        <v>715</v>
      </c>
      <c r="E2528" t="s">
        <v>1920</v>
      </c>
      <c r="F2528" t="s">
        <v>57</v>
      </c>
      <c r="G2528">
        <v>4570.9830000000002</v>
      </c>
      <c r="H2528">
        <v>31.456399999999999</v>
      </c>
      <c r="I2528">
        <v>-105.38656820999999</v>
      </c>
      <c r="J2528">
        <v>48229</v>
      </c>
    </row>
    <row r="2529" spans="1:10" x14ac:dyDescent="0.25">
      <c r="A2529" t="str">
        <f t="shared" si="39"/>
        <v>TXHunt</v>
      </c>
      <c r="B2529" t="s">
        <v>1898</v>
      </c>
      <c r="C2529" t="s">
        <v>61</v>
      </c>
      <c r="D2529" t="s">
        <v>808</v>
      </c>
      <c r="E2529" t="s">
        <v>1921</v>
      </c>
      <c r="F2529" t="s">
        <v>57</v>
      </c>
      <c r="G2529">
        <v>840.31799999999896</v>
      </c>
      <c r="H2529">
        <v>33.123600000000003</v>
      </c>
      <c r="I2529">
        <v>-96.085460443499997</v>
      </c>
      <c r="J2529">
        <v>48231</v>
      </c>
    </row>
    <row r="2530" spans="1:10" x14ac:dyDescent="0.25">
      <c r="A2530" t="str">
        <f t="shared" si="39"/>
        <v>TXIrion</v>
      </c>
      <c r="B2530" t="s">
        <v>1898</v>
      </c>
      <c r="C2530" t="s">
        <v>61</v>
      </c>
      <c r="D2530" t="s">
        <v>810</v>
      </c>
      <c r="E2530" t="s">
        <v>1922</v>
      </c>
      <c r="F2530" t="s">
        <v>57</v>
      </c>
      <c r="G2530">
        <v>1051.5630000000001</v>
      </c>
      <c r="H2530">
        <v>31.303799999999999</v>
      </c>
      <c r="I2530">
        <v>-100.98245959400001</v>
      </c>
      <c r="J2530">
        <v>48235</v>
      </c>
    </row>
    <row r="2531" spans="1:10" x14ac:dyDescent="0.25">
      <c r="A2531" t="str">
        <f t="shared" si="39"/>
        <v>TXJack</v>
      </c>
      <c r="B2531" t="s">
        <v>1898</v>
      </c>
      <c r="C2531" t="s">
        <v>61</v>
      </c>
      <c r="D2531" t="s">
        <v>841</v>
      </c>
      <c r="E2531" t="s">
        <v>1923</v>
      </c>
      <c r="F2531" t="s">
        <v>57</v>
      </c>
      <c r="G2531">
        <v>910.66200000000003</v>
      </c>
      <c r="H2531">
        <v>33.233499999999999</v>
      </c>
      <c r="I2531">
        <v>-98.172473953999997</v>
      </c>
      <c r="J2531">
        <v>48237</v>
      </c>
    </row>
    <row r="2532" spans="1:10" x14ac:dyDescent="0.25">
      <c r="A2532" t="str">
        <f t="shared" si="39"/>
        <v>TXParker</v>
      </c>
      <c r="B2532" t="s">
        <v>1898</v>
      </c>
      <c r="C2532" t="s">
        <v>61</v>
      </c>
      <c r="D2532" t="s">
        <v>1924</v>
      </c>
      <c r="E2532" t="s">
        <v>299</v>
      </c>
      <c r="F2532" t="s">
        <v>57</v>
      </c>
      <c r="G2532">
        <v>903.47799999999904</v>
      </c>
      <c r="H2532">
        <v>32.7776</v>
      </c>
      <c r="I2532">
        <v>-97.805070621599995</v>
      </c>
      <c r="J2532">
        <v>48367</v>
      </c>
    </row>
    <row r="2533" spans="1:10" x14ac:dyDescent="0.25">
      <c r="A2533" t="str">
        <f t="shared" si="39"/>
        <v>TXPecos</v>
      </c>
      <c r="B2533" t="s">
        <v>1898</v>
      </c>
      <c r="C2533" t="s">
        <v>61</v>
      </c>
      <c r="D2533" t="s">
        <v>1925</v>
      </c>
      <c r="E2533" t="s">
        <v>1926</v>
      </c>
      <c r="F2533" t="s">
        <v>57</v>
      </c>
      <c r="G2533">
        <v>4763.8469999999998</v>
      </c>
      <c r="H2533">
        <v>30.780999999999999</v>
      </c>
      <c r="I2533">
        <v>-102.723599603</v>
      </c>
      <c r="J2533">
        <v>48371</v>
      </c>
    </row>
    <row r="2534" spans="1:10" x14ac:dyDescent="0.25">
      <c r="A2534" t="str">
        <f t="shared" si="39"/>
        <v>TXPolk</v>
      </c>
      <c r="B2534" t="s">
        <v>1898</v>
      </c>
      <c r="C2534" t="s">
        <v>61</v>
      </c>
      <c r="D2534" t="s">
        <v>1927</v>
      </c>
      <c r="E2534" t="s">
        <v>512</v>
      </c>
      <c r="F2534" t="s">
        <v>57</v>
      </c>
      <c r="G2534">
        <v>1057.0930000000001</v>
      </c>
      <c r="H2534">
        <v>30.7927</v>
      </c>
      <c r="I2534">
        <v>-94.830026828300007</v>
      </c>
      <c r="J2534">
        <v>48373</v>
      </c>
    </row>
    <row r="2535" spans="1:10" x14ac:dyDescent="0.25">
      <c r="A2535" t="str">
        <f t="shared" si="39"/>
        <v>TXRains</v>
      </c>
      <c r="B2535" t="s">
        <v>1898</v>
      </c>
      <c r="C2535" t="s">
        <v>61</v>
      </c>
      <c r="D2535" t="s">
        <v>1928</v>
      </c>
      <c r="E2535" t="s">
        <v>1929</v>
      </c>
      <c r="F2535" t="s">
        <v>57</v>
      </c>
      <c r="G2535">
        <v>229.452</v>
      </c>
      <c r="H2535">
        <v>32.870399999999997</v>
      </c>
      <c r="I2535">
        <v>-95.793384379100004</v>
      </c>
      <c r="J2535">
        <v>48379</v>
      </c>
    </row>
    <row r="2536" spans="1:10" x14ac:dyDescent="0.25">
      <c r="A2536" t="str">
        <f t="shared" si="39"/>
        <v>TXReagan</v>
      </c>
      <c r="B2536" t="s">
        <v>1898</v>
      </c>
      <c r="C2536" t="s">
        <v>61</v>
      </c>
      <c r="D2536" t="s">
        <v>1930</v>
      </c>
      <c r="E2536" t="s">
        <v>1931</v>
      </c>
      <c r="F2536" t="s">
        <v>57</v>
      </c>
      <c r="G2536">
        <v>1175.3009999999999</v>
      </c>
      <c r="H2536">
        <v>31.366199999999999</v>
      </c>
      <c r="I2536">
        <v>-101.52307536799999</v>
      </c>
      <c r="J2536">
        <v>48383</v>
      </c>
    </row>
    <row r="2537" spans="1:10" x14ac:dyDescent="0.25">
      <c r="A2537" t="str">
        <f t="shared" si="39"/>
        <v>TXRed River</v>
      </c>
      <c r="B2537" t="s">
        <v>1898</v>
      </c>
      <c r="C2537" t="s">
        <v>61</v>
      </c>
      <c r="D2537" t="s">
        <v>1932</v>
      </c>
      <c r="E2537" t="s">
        <v>1190</v>
      </c>
      <c r="F2537" t="s">
        <v>57</v>
      </c>
      <c r="G2537">
        <v>1036.578</v>
      </c>
      <c r="H2537">
        <v>33.621200000000002</v>
      </c>
      <c r="I2537">
        <v>-95.050042114600004</v>
      </c>
      <c r="J2537">
        <v>48387</v>
      </c>
    </row>
    <row r="2538" spans="1:10" x14ac:dyDescent="0.25">
      <c r="A2538" t="str">
        <f t="shared" si="39"/>
        <v>TXRefugio</v>
      </c>
      <c r="B2538" t="s">
        <v>1898</v>
      </c>
      <c r="C2538" t="s">
        <v>61</v>
      </c>
      <c r="D2538" t="s">
        <v>1933</v>
      </c>
      <c r="E2538" t="s">
        <v>260</v>
      </c>
      <c r="F2538" t="s">
        <v>57</v>
      </c>
      <c r="G2538">
        <v>770.44399999999905</v>
      </c>
      <c r="H2538">
        <v>28.3248</v>
      </c>
      <c r="I2538">
        <v>-97.164518736700003</v>
      </c>
      <c r="J2538">
        <v>48391</v>
      </c>
    </row>
    <row r="2539" spans="1:10" x14ac:dyDescent="0.25">
      <c r="A2539" t="str">
        <f t="shared" si="39"/>
        <v>TXSan Augustine</v>
      </c>
      <c r="B2539" t="s">
        <v>1898</v>
      </c>
      <c r="C2539" t="s">
        <v>61</v>
      </c>
      <c r="D2539" t="s">
        <v>1934</v>
      </c>
      <c r="E2539" t="s">
        <v>1935</v>
      </c>
      <c r="F2539" t="s">
        <v>57</v>
      </c>
      <c r="G2539">
        <v>530.65700000000004</v>
      </c>
      <c r="H2539">
        <v>31.394200000000001</v>
      </c>
      <c r="I2539">
        <v>-94.168190553800002</v>
      </c>
      <c r="J2539">
        <v>48405</v>
      </c>
    </row>
    <row r="2540" spans="1:10" x14ac:dyDescent="0.25">
      <c r="A2540" t="str">
        <f t="shared" si="39"/>
        <v>TXSan Jacinto</v>
      </c>
      <c r="B2540" t="s">
        <v>1898</v>
      </c>
      <c r="C2540" t="s">
        <v>61</v>
      </c>
      <c r="D2540" t="s">
        <v>1936</v>
      </c>
      <c r="E2540" t="s">
        <v>1937</v>
      </c>
      <c r="F2540" t="s">
        <v>57</v>
      </c>
      <c r="G2540">
        <v>569.24300000000005</v>
      </c>
      <c r="H2540">
        <v>30.579499999999999</v>
      </c>
      <c r="I2540">
        <v>-95.166916549700005</v>
      </c>
      <c r="J2540">
        <v>48407</v>
      </c>
    </row>
    <row r="2541" spans="1:10" x14ac:dyDescent="0.25">
      <c r="A2541" t="str">
        <f t="shared" si="39"/>
        <v>TXSan Patricio</v>
      </c>
      <c r="B2541" t="s">
        <v>1898</v>
      </c>
      <c r="C2541" t="s">
        <v>61</v>
      </c>
      <c r="D2541" t="s">
        <v>1938</v>
      </c>
      <c r="E2541" t="s">
        <v>1939</v>
      </c>
      <c r="F2541" t="s">
        <v>57</v>
      </c>
      <c r="G2541">
        <v>693.45100000000002</v>
      </c>
      <c r="H2541">
        <v>28.0075</v>
      </c>
      <c r="I2541">
        <v>-97.517971704000004</v>
      </c>
      <c r="J2541">
        <v>48409</v>
      </c>
    </row>
    <row r="2542" spans="1:10" x14ac:dyDescent="0.25">
      <c r="A2542" t="str">
        <f t="shared" si="39"/>
        <v>TXSan Saba</v>
      </c>
      <c r="B2542" t="s">
        <v>1898</v>
      </c>
      <c r="C2542" t="s">
        <v>61</v>
      </c>
      <c r="D2542" t="s">
        <v>1940</v>
      </c>
      <c r="E2542" t="s">
        <v>1941</v>
      </c>
      <c r="F2542" t="s">
        <v>57</v>
      </c>
      <c r="G2542">
        <v>1135.297</v>
      </c>
      <c r="H2542">
        <v>31.155200000000001</v>
      </c>
      <c r="I2542">
        <v>-98.817575376099995</v>
      </c>
      <c r="J2542">
        <v>48411</v>
      </c>
    </row>
    <row r="2543" spans="1:10" x14ac:dyDescent="0.25">
      <c r="A2543" t="str">
        <f t="shared" si="39"/>
        <v>TXShelby</v>
      </c>
      <c r="B2543" t="s">
        <v>1898</v>
      </c>
      <c r="C2543" t="s">
        <v>61</v>
      </c>
      <c r="D2543" t="s">
        <v>1942</v>
      </c>
      <c r="E2543" t="s">
        <v>407</v>
      </c>
      <c r="F2543" t="s">
        <v>57</v>
      </c>
      <c r="G2543">
        <v>795.58299999999895</v>
      </c>
      <c r="H2543">
        <v>31.792300000000001</v>
      </c>
      <c r="I2543">
        <v>-94.145567628600006</v>
      </c>
      <c r="J2543">
        <v>48419</v>
      </c>
    </row>
    <row r="2544" spans="1:10" x14ac:dyDescent="0.25">
      <c r="A2544" t="str">
        <f t="shared" si="39"/>
        <v>TXSmith</v>
      </c>
      <c r="B2544" t="s">
        <v>1898</v>
      </c>
      <c r="C2544" t="s">
        <v>61</v>
      </c>
      <c r="D2544" t="s">
        <v>1943</v>
      </c>
      <c r="E2544" t="s">
        <v>1096</v>
      </c>
      <c r="F2544" t="s">
        <v>57</v>
      </c>
      <c r="G2544">
        <v>921.45399999999904</v>
      </c>
      <c r="H2544">
        <v>32.375</v>
      </c>
      <c r="I2544">
        <v>-95.269173399899998</v>
      </c>
      <c r="J2544">
        <v>48423</v>
      </c>
    </row>
    <row r="2545" spans="1:10" x14ac:dyDescent="0.25">
      <c r="A2545" t="str">
        <f t="shared" si="39"/>
        <v>TXSomervell</v>
      </c>
      <c r="B2545" t="s">
        <v>1898</v>
      </c>
      <c r="C2545" t="s">
        <v>61</v>
      </c>
      <c r="D2545" t="s">
        <v>1944</v>
      </c>
      <c r="E2545" t="s">
        <v>1945</v>
      </c>
      <c r="F2545" t="s">
        <v>57</v>
      </c>
      <c r="G2545">
        <v>186.462999999999</v>
      </c>
      <c r="H2545">
        <v>32.222200000000001</v>
      </c>
      <c r="I2545">
        <v>-97.774374733100004</v>
      </c>
      <c r="J2545">
        <v>48425</v>
      </c>
    </row>
    <row r="2546" spans="1:10" x14ac:dyDescent="0.25">
      <c r="A2546" t="str">
        <f t="shared" si="39"/>
        <v>TXSutton</v>
      </c>
      <c r="B2546" t="s">
        <v>1898</v>
      </c>
      <c r="C2546" t="s">
        <v>61</v>
      </c>
      <c r="D2546" t="s">
        <v>1946</v>
      </c>
      <c r="E2546" t="s">
        <v>1947</v>
      </c>
      <c r="F2546" t="s">
        <v>57</v>
      </c>
      <c r="G2546">
        <v>1453.9259999999999</v>
      </c>
      <c r="H2546">
        <v>30.4984</v>
      </c>
      <c r="I2546">
        <v>-100.538231799</v>
      </c>
      <c r="J2546">
        <v>48435</v>
      </c>
    </row>
    <row r="2547" spans="1:10" x14ac:dyDescent="0.25">
      <c r="A2547" t="str">
        <f t="shared" si="39"/>
        <v>TXTerrell</v>
      </c>
      <c r="B2547" t="s">
        <v>1898</v>
      </c>
      <c r="C2547" t="s">
        <v>61</v>
      </c>
      <c r="D2547" t="s">
        <v>1948</v>
      </c>
      <c r="E2547" t="s">
        <v>828</v>
      </c>
      <c r="F2547" t="s">
        <v>57</v>
      </c>
      <c r="G2547">
        <v>2358.0259999999998</v>
      </c>
      <c r="H2547">
        <v>30.224900000000002</v>
      </c>
      <c r="I2547">
        <v>-102.076462808</v>
      </c>
      <c r="J2547">
        <v>48443</v>
      </c>
    </row>
    <row r="2548" spans="1:10" x14ac:dyDescent="0.25">
      <c r="A2548" t="str">
        <f t="shared" si="39"/>
        <v>TXThrockmorton</v>
      </c>
      <c r="B2548" t="s">
        <v>1898</v>
      </c>
      <c r="C2548" t="s">
        <v>61</v>
      </c>
      <c r="D2548" t="s">
        <v>1949</v>
      </c>
      <c r="E2548" t="s">
        <v>1950</v>
      </c>
      <c r="F2548" t="s">
        <v>57</v>
      </c>
      <c r="G2548">
        <v>912.55200000000002</v>
      </c>
      <c r="H2548">
        <v>33.177500000000002</v>
      </c>
      <c r="I2548">
        <v>-99.212372517399999</v>
      </c>
      <c r="J2548">
        <v>48447</v>
      </c>
    </row>
    <row r="2549" spans="1:10" x14ac:dyDescent="0.25">
      <c r="A2549" t="str">
        <f t="shared" si="39"/>
        <v>TXTravis</v>
      </c>
      <c r="B2549" t="s">
        <v>1898</v>
      </c>
      <c r="C2549" t="s">
        <v>61</v>
      </c>
      <c r="D2549" t="s">
        <v>1951</v>
      </c>
      <c r="E2549" t="s">
        <v>1952</v>
      </c>
      <c r="F2549" t="s">
        <v>57</v>
      </c>
      <c r="G2549">
        <v>990.202</v>
      </c>
      <c r="H2549">
        <v>30.334700000000002</v>
      </c>
      <c r="I2549">
        <v>-97.781966375099998</v>
      </c>
      <c r="J2549">
        <v>48453</v>
      </c>
    </row>
    <row r="2550" spans="1:10" x14ac:dyDescent="0.25">
      <c r="A2550" t="str">
        <f t="shared" si="39"/>
        <v>TXTrinity</v>
      </c>
      <c r="B2550" t="s">
        <v>1898</v>
      </c>
      <c r="C2550" t="s">
        <v>61</v>
      </c>
      <c r="D2550" t="s">
        <v>1953</v>
      </c>
      <c r="E2550" t="s">
        <v>531</v>
      </c>
      <c r="F2550" t="s">
        <v>57</v>
      </c>
      <c r="G2550">
        <v>693.60799999999904</v>
      </c>
      <c r="H2550">
        <v>31.088799999999999</v>
      </c>
      <c r="I2550">
        <v>-95.135497842999996</v>
      </c>
      <c r="J2550">
        <v>48455</v>
      </c>
    </row>
    <row r="2551" spans="1:10" x14ac:dyDescent="0.25">
      <c r="A2551" t="str">
        <f t="shared" si="39"/>
        <v>TXTyler</v>
      </c>
      <c r="B2551" t="s">
        <v>1898</v>
      </c>
      <c r="C2551" t="s">
        <v>61</v>
      </c>
      <c r="D2551" t="s">
        <v>1954</v>
      </c>
      <c r="E2551" t="s">
        <v>1955</v>
      </c>
      <c r="F2551" t="s">
        <v>57</v>
      </c>
      <c r="G2551">
        <v>924.50099999999895</v>
      </c>
      <c r="H2551">
        <v>30.7712</v>
      </c>
      <c r="I2551">
        <v>-94.3765973016</v>
      </c>
      <c r="J2551">
        <v>48457</v>
      </c>
    </row>
    <row r="2552" spans="1:10" x14ac:dyDescent="0.25">
      <c r="A2552" t="str">
        <f t="shared" si="39"/>
        <v>TXVan Zandt</v>
      </c>
      <c r="B2552" t="s">
        <v>1898</v>
      </c>
      <c r="C2552" t="s">
        <v>61</v>
      </c>
      <c r="D2552" t="s">
        <v>1956</v>
      </c>
      <c r="E2552" t="s">
        <v>1957</v>
      </c>
      <c r="F2552" t="s">
        <v>57</v>
      </c>
      <c r="G2552">
        <v>842.55700000000002</v>
      </c>
      <c r="H2552">
        <v>32.563699999999997</v>
      </c>
      <c r="I2552">
        <v>-95.836515266399999</v>
      </c>
      <c r="J2552">
        <v>48467</v>
      </c>
    </row>
    <row r="2553" spans="1:10" x14ac:dyDescent="0.25">
      <c r="A2553" t="str">
        <f t="shared" si="39"/>
        <v>TXVictoria</v>
      </c>
      <c r="B2553" t="s">
        <v>1898</v>
      </c>
      <c r="C2553" t="s">
        <v>61</v>
      </c>
      <c r="D2553" t="s">
        <v>1958</v>
      </c>
      <c r="E2553" t="s">
        <v>1959</v>
      </c>
      <c r="F2553" t="s">
        <v>57</v>
      </c>
      <c r="G2553">
        <v>882.14300000000003</v>
      </c>
      <c r="H2553">
        <v>28.796399999999998</v>
      </c>
      <c r="I2553">
        <v>-96.971536205899994</v>
      </c>
      <c r="J2553">
        <v>48469</v>
      </c>
    </row>
    <row r="2554" spans="1:10" x14ac:dyDescent="0.25">
      <c r="A2554" t="str">
        <f t="shared" si="39"/>
        <v>TXWaller</v>
      </c>
      <c r="B2554" t="s">
        <v>1898</v>
      </c>
      <c r="C2554" t="s">
        <v>61</v>
      </c>
      <c r="D2554" t="s">
        <v>1960</v>
      </c>
      <c r="E2554" t="s">
        <v>1961</v>
      </c>
      <c r="F2554" t="s">
        <v>57</v>
      </c>
      <c r="G2554">
        <v>513.42999999999904</v>
      </c>
      <c r="H2554">
        <v>30.0108</v>
      </c>
      <c r="I2554">
        <v>-95.987645907399994</v>
      </c>
      <c r="J2554">
        <v>48473</v>
      </c>
    </row>
    <row r="2555" spans="1:10" x14ac:dyDescent="0.25">
      <c r="A2555" t="str">
        <f t="shared" si="39"/>
        <v>TXWard</v>
      </c>
      <c r="B2555" t="s">
        <v>1898</v>
      </c>
      <c r="C2555" t="s">
        <v>61</v>
      </c>
      <c r="D2555" t="s">
        <v>1962</v>
      </c>
      <c r="E2555" t="s">
        <v>1684</v>
      </c>
      <c r="F2555" t="s">
        <v>57</v>
      </c>
      <c r="G2555">
        <v>835.60199999999895</v>
      </c>
      <c r="H2555">
        <v>31.509499999999999</v>
      </c>
      <c r="I2555">
        <v>-103.10249527800001</v>
      </c>
      <c r="J2555">
        <v>48475</v>
      </c>
    </row>
    <row r="2556" spans="1:10" x14ac:dyDescent="0.25">
      <c r="A2556" t="str">
        <f t="shared" si="39"/>
        <v>TXWharton</v>
      </c>
      <c r="B2556" t="s">
        <v>1898</v>
      </c>
      <c r="C2556" t="s">
        <v>61</v>
      </c>
      <c r="D2556" t="s">
        <v>1963</v>
      </c>
      <c r="E2556" t="s">
        <v>1964</v>
      </c>
      <c r="F2556" t="s">
        <v>57</v>
      </c>
      <c r="G2556">
        <v>1086.1500000000001</v>
      </c>
      <c r="H2556">
        <v>29.277899999999999</v>
      </c>
      <c r="I2556">
        <v>-96.222108188000007</v>
      </c>
      <c r="J2556">
        <v>48481</v>
      </c>
    </row>
    <row r="2557" spans="1:10" x14ac:dyDescent="0.25">
      <c r="A2557" t="str">
        <f t="shared" si="39"/>
        <v>TXWilliamson</v>
      </c>
      <c r="B2557" t="s">
        <v>1898</v>
      </c>
      <c r="C2557" t="s">
        <v>61</v>
      </c>
      <c r="D2557" t="s">
        <v>1965</v>
      </c>
      <c r="E2557" t="s">
        <v>945</v>
      </c>
      <c r="F2557" t="s">
        <v>57</v>
      </c>
      <c r="G2557">
        <v>1118.3030000000001</v>
      </c>
      <c r="H2557">
        <v>30.648</v>
      </c>
      <c r="I2557">
        <v>-97.600746044900006</v>
      </c>
      <c r="J2557">
        <v>48491</v>
      </c>
    </row>
    <row r="2558" spans="1:10" x14ac:dyDescent="0.25">
      <c r="A2558" t="str">
        <f t="shared" si="39"/>
        <v>TXWinkler</v>
      </c>
      <c r="B2558" t="s">
        <v>1898</v>
      </c>
      <c r="C2558" t="s">
        <v>61</v>
      </c>
      <c r="D2558" t="s">
        <v>1966</v>
      </c>
      <c r="E2558" t="s">
        <v>1967</v>
      </c>
      <c r="F2558" t="s">
        <v>57</v>
      </c>
      <c r="G2558">
        <v>841.10699999999895</v>
      </c>
      <c r="H2558">
        <v>31.85</v>
      </c>
      <c r="I2558">
        <v>-103.048210044</v>
      </c>
      <c r="J2558">
        <v>48495</v>
      </c>
    </row>
    <row r="2559" spans="1:10" x14ac:dyDescent="0.25">
      <c r="A2559" t="str">
        <f t="shared" si="39"/>
        <v>TXWood</v>
      </c>
      <c r="B2559" t="s">
        <v>1898</v>
      </c>
      <c r="C2559" t="s">
        <v>61</v>
      </c>
      <c r="D2559" t="s">
        <v>1968</v>
      </c>
      <c r="E2559" t="s">
        <v>1720</v>
      </c>
      <c r="F2559" t="s">
        <v>57</v>
      </c>
      <c r="G2559">
        <v>645.23400000000004</v>
      </c>
      <c r="H2559">
        <v>32.7864</v>
      </c>
      <c r="I2559">
        <v>-95.382073257200005</v>
      </c>
      <c r="J2559">
        <v>48499</v>
      </c>
    </row>
    <row r="2560" spans="1:10" x14ac:dyDescent="0.25">
      <c r="A2560" t="str">
        <f t="shared" si="39"/>
        <v>TXZavala</v>
      </c>
      <c r="B2560" t="s">
        <v>1898</v>
      </c>
      <c r="C2560" t="s">
        <v>61</v>
      </c>
      <c r="D2560" t="s">
        <v>1969</v>
      </c>
      <c r="E2560" t="s">
        <v>1970</v>
      </c>
      <c r="F2560" t="s">
        <v>57</v>
      </c>
      <c r="G2560">
        <v>1297.4059999999999</v>
      </c>
      <c r="H2560">
        <v>28.866199999999999</v>
      </c>
      <c r="I2560">
        <v>-99.760570470999994</v>
      </c>
      <c r="J2560">
        <v>48507</v>
      </c>
    </row>
    <row r="2561" spans="1:10" x14ac:dyDescent="0.25">
      <c r="A2561" t="str">
        <f t="shared" si="39"/>
        <v>TXGregg</v>
      </c>
      <c r="B2561" t="s">
        <v>1898</v>
      </c>
      <c r="C2561" t="s">
        <v>61</v>
      </c>
      <c r="D2561" t="s">
        <v>698</v>
      </c>
      <c r="E2561" t="s">
        <v>1971</v>
      </c>
      <c r="F2561" t="s">
        <v>57</v>
      </c>
      <c r="G2561">
        <v>273.303</v>
      </c>
      <c r="H2561">
        <v>32.480499999999999</v>
      </c>
      <c r="I2561">
        <v>-94.816958181999993</v>
      </c>
      <c r="J2561">
        <v>48183</v>
      </c>
    </row>
    <row r="2562" spans="1:10" x14ac:dyDescent="0.25">
      <c r="A2562" t="str">
        <f t="shared" si="39"/>
        <v>TXHamilton</v>
      </c>
      <c r="B2562" t="s">
        <v>1898</v>
      </c>
      <c r="C2562" t="s">
        <v>61</v>
      </c>
      <c r="D2562" t="s">
        <v>799</v>
      </c>
      <c r="E2562" t="s">
        <v>658</v>
      </c>
      <c r="F2562" t="s">
        <v>57</v>
      </c>
      <c r="G2562">
        <v>835.91399999999896</v>
      </c>
      <c r="H2562">
        <v>31.704799999999999</v>
      </c>
      <c r="I2562">
        <v>-98.1107190325</v>
      </c>
      <c r="J2562">
        <v>48193</v>
      </c>
    </row>
    <row r="2563" spans="1:10" x14ac:dyDescent="0.25">
      <c r="A2563" t="str">
        <f t="shared" ref="A2563:A2626" si="40">C2563&amp;E2563</f>
        <v>TXHansford</v>
      </c>
      <c r="B2563" t="s">
        <v>1898</v>
      </c>
      <c r="C2563" t="s">
        <v>61</v>
      </c>
      <c r="D2563" t="s">
        <v>704</v>
      </c>
      <c r="E2563" t="s">
        <v>1972</v>
      </c>
      <c r="F2563" t="s">
        <v>57</v>
      </c>
      <c r="G2563">
        <v>919.80999999999904</v>
      </c>
      <c r="H2563">
        <v>36.2774</v>
      </c>
      <c r="I2563">
        <v>-101.354573359</v>
      </c>
      <c r="J2563">
        <v>48195</v>
      </c>
    </row>
    <row r="2564" spans="1:10" x14ac:dyDescent="0.25">
      <c r="A2564" t="str">
        <f t="shared" si="40"/>
        <v>TXHardeman</v>
      </c>
      <c r="B2564" t="s">
        <v>1898</v>
      </c>
      <c r="C2564" t="s">
        <v>61</v>
      </c>
      <c r="D2564" t="s">
        <v>800</v>
      </c>
      <c r="E2564" t="s">
        <v>1879</v>
      </c>
      <c r="F2564" t="s">
        <v>57</v>
      </c>
      <c r="G2564">
        <v>695.11400000000003</v>
      </c>
      <c r="H2564">
        <v>34.290199999999999</v>
      </c>
      <c r="I2564">
        <v>-99.745702824299997</v>
      </c>
      <c r="J2564">
        <v>48197</v>
      </c>
    </row>
    <row r="2565" spans="1:10" x14ac:dyDescent="0.25">
      <c r="A2565" t="str">
        <f t="shared" si="40"/>
        <v>TXHartley</v>
      </c>
      <c r="B2565" t="s">
        <v>1898</v>
      </c>
      <c r="C2565" t="s">
        <v>61</v>
      </c>
      <c r="D2565" t="s">
        <v>803</v>
      </c>
      <c r="E2565" t="s">
        <v>1973</v>
      </c>
      <c r="F2565" t="s">
        <v>57</v>
      </c>
      <c r="G2565">
        <v>1462.0329999999999</v>
      </c>
      <c r="H2565">
        <v>35.840000000000003</v>
      </c>
      <c r="I2565">
        <v>-102.60289159200001</v>
      </c>
      <c r="J2565">
        <v>48205</v>
      </c>
    </row>
    <row r="2566" spans="1:10" x14ac:dyDescent="0.25">
      <c r="A2566" t="str">
        <f t="shared" si="40"/>
        <v>TXHaskell</v>
      </c>
      <c r="B2566" t="s">
        <v>1898</v>
      </c>
      <c r="C2566" t="s">
        <v>61</v>
      </c>
      <c r="D2566" t="s">
        <v>811</v>
      </c>
      <c r="E2566" t="s">
        <v>1056</v>
      </c>
      <c r="F2566" t="s">
        <v>57</v>
      </c>
      <c r="G2566">
        <v>903.13099999999895</v>
      </c>
      <c r="H2566">
        <v>33.178199999999997</v>
      </c>
      <c r="I2566">
        <v>-99.730293044500002</v>
      </c>
      <c r="J2566">
        <v>48207</v>
      </c>
    </row>
    <row r="2567" spans="1:10" x14ac:dyDescent="0.25">
      <c r="A2567" t="str">
        <f t="shared" si="40"/>
        <v>TXHays</v>
      </c>
      <c r="B2567" t="s">
        <v>1898</v>
      </c>
      <c r="C2567" t="s">
        <v>61</v>
      </c>
      <c r="D2567" t="s">
        <v>812</v>
      </c>
      <c r="E2567" t="s">
        <v>1974</v>
      </c>
      <c r="F2567" t="s">
        <v>57</v>
      </c>
      <c r="G2567">
        <v>677.97799999999904</v>
      </c>
      <c r="H2567">
        <v>30.0581</v>
      </c>
      <c r="I2567">
        <v>-98.0310725187</v>
      </c>
      <c r="J2567">
        <v>48209</v>
      </c>
    </row>
    <row r="2568" spans="1:10" x14ac:dyDescent="0.25">
      <c r="A2568" t="str">
        <f t="shared" si="40"/>
        <v>TXHidalgo</v>
      </c>
      <c r="B2568" t="s">
        <v>1898</v>
      </c>
      <c r="C2568" t="s">
        <v>61</v>
      </c>
      <c r="D2568" t="s">
        <v>814</v>
      </c>
      <c r="E2568" t="s">
        <v>263</v>
      </c>
      <c r="F2568" t="s">
        <v>57</v>
      </c>
      <c r="G2568">
        <v>1570.865</v>
      </c>
      <c r="H2568">
        <v>26.396899999999999</v>
      </c>
      <c r="I2568">
        <v>-98.181520057200004</v>
      </c>
      <c r="J2568">
        <v>48215</v>
      </c>
    </row>
    <row r="2569" spans="1:10" x14ac:dyDescent="0.25">
      <c r="A2569" t="str">
        <f t="shared" si="40"/>
        <v>TXAnderson</v>
      </c>
      <c r="B2569" t="s">
        <v>1898</v>
      </c>
      <c r="C2569" t="s">
        <v>61</v>
      </c>
      <c r="D2569" t="s">
        <v>349</v>
      </c>
      <c r="E2569" t="s">
        <v>1052</v>
      </c>
      <c r="F2569" t="s">
        <v>57</v>
      </c>
      <c r="G2569">
        <v>1062.6020000000001</v>
      </c>
      <c r="H2569">
        <v>31.813300000000002</v>
      </c>
      <c r="I2569">
        <v>-95.652533231999996</v>
      </c>
      <c r="J2569">
        <v>48001</v>
      </c>
    </row>
    <row r="2570" spans="1:10" x14ac:dyDescent="0.25">
      <c r="A2570" t="str">
        <f t="shared" si="40"/>
        <v>TXAndrews</v>
      </c>
      <c r="B2570" t="s">
        <v>1898</v>
      </c>
      <c r="C2570" t="s">
        <v>61</v>
      </c>
      <c r="D2570" t="s">
        <v>351</v>
      </c>
      <c r="E2570" t="s">
        <v>1975</v>
      </c>
      <c r="F2570" t="s">
        <v>57</v>
      </c>
      <c r="G2570">
        <v>1500.713</v>
      </c>
      <c r="H2570">
        <v>32.305</v>
      </c>
      <c r="I2570">
        <v>-102.63774621500001</v>
      </c>
      <c r="J2570">
        <v>48003</v>
      </c>
    </row>
    <row r="2571" spans="1:10" x14ac:dyDescent="0.25">
      <c r="A2571" t="str">
        <f t="shared" si="40"/>
        <v>TXAngelina</v>
      </c>
      <c r="B2571" t="s">
        <v>1898</v>
      </c>
      <c r="C2571" t="s">
        <v>61</v>
      </c>
      <c r="D2571" t="s">
        <v>352</v>
      </c>
      <c r="E2571" t="s">
        <v>1976</v>
      </c>
      <c r="F2571" t="s">
        <v>57</v>
      </c>
      <c r="G2571">
        <v>797.77800000000002</v>
      </c>
      <c r="H2571">
        <v>31.254799999999999</v>
      </c>
      <c r="I2571">
        <v>-94.611855896099996</v>
      </c>
      <c r="J2571">
        <v>48005</v>
      </c>
    </row>
    <row r="2572" spans="1:10" x14ac:dyDescent="0.25">
      <c r="A2572" t="str">
        <f t="shared" si="40"/>
        <v>TXAransas</v>
      </c>
      <c r="B2572" t="s">
        <v>1898</v>
      </c>
      <c r="C2572" t="s">
        <v>61</v>
      </c>
      <c r="D2572" t="s">
        <v>354</v>
      </c>
      <c r="E2572" t="s">
        <v>258</v>
      </c>
      <c r="F2572" t="s">
        <v>57</v>
      </c>
      <c r="G2572">
        <v>252.07400000000001</v>
      </c>
      <c r="H2572">
        <v>28.129100000000001</v>
      </c>
      <c r="I2572">
        <v>-96.998337122799995</v>
      </c>
      <c r="J2572">
        <v>48007</v>
      </c>
    </row>
    <row r="2573" spans="1:10" x14ac:dyDescent="0.25">
      <c r="A2573" t="str">
        <f t="shared" si="40"/>
        <v>TXArmstrong</v>
      </c>
      <c r="B2573" t="s">
        <v>1898</v>
      </c>
      <c r="C2573" t="s">
        <v>61</v>
      </c>
      <c r="D2573" t="s">
        <v>358</v>
      </c>
      <c r="E2573" t="s">
        <v>1791</v>
      </c>
      <c r="F2573" t="s">
        <v>57</v>
      </c>
      <c r="G2573">
        <v>909.10900000000004</v>
      </c>
      <c r="H2573">
        <v>34.965000000000003</v>
      </c>
      <c r="I2573">
        <v>-101.357428402</v>
      </c>
      <c r="J2573">
        <v>48011</v>
      </c>
    </row>
    <row r="2574" spans="1:10" x14ac:dyDescent="0.25">
      <c r="A2574" t="str">
        <f t="shared" si="40"/>
        <v>TXAustin</v>
      </c>
      <c r="B2574" t="s">
        <v>1898</v>
      </c>
      <c r="C2574" t="s">
        <v>61</v>
      </c>
      <c r="D2574" t="s">
        <v>417</v>
      </c>
      <c r="E2574" t="s">
        <v>1977</v>
      </c>
      <c r="F2574" t="s">
        <v>57</v>
      </c>
      <c r="G2574">
        <v>646.50800000000004</v>
      </c>
      <c r="H2574">
        <v>29.887</v>
      </c>
      <c r="I2574">
        <v>-96.277901256299998</v>
      </c>
      <c r="J2574">
        <v>48015</v>
      </c>
    </row>
    <row r="2575" spans="1:10" x14ac:dyDescent="0.25">
      <c r="A2575" t="str">
        <f t="shared" si="40"/>
        <v>TXBaylor</v>
      </c>
      <c r="B2575" t="s">
        <v>1898</v>
      </c>
      <c r="C2575" t="s">
        <v>61</v>
      </c>
      <c r="D2575" t="s">
        <v>360</v>
      </c>
      <c r="E2575" t="s">
        <v>1978</v>
      </c>
      <c r="F2575" t="s">
        <v>57</v>
      </c>
      <c r="G2575">
        <v>867.48199999999895</v>
      </c>
      <c r="H2575">
        <v>33.616500000000002</v>
      </c>
      <c r="I2575">
        <v>-99.213501832099993</v>
      </c>
      <c r="J2575">
        <v>48023</v>
      </c>
    </row>
    <row r="2576" spans="1:10" x14ac:dyDescent="0.25">
      <c r="A2576" t="str">
        <f t="shared" si="40"/>
        <v>TXBee</v>
      </c>
      <c r="B2576" t="s">
        <v>1898</v>
      </c>
      <c r="C2576" t="s">
        <v>61</v>
      </c>
      <c r="D2576" t="s">
        <v>362</v>
      </c>
      <c r="E2576" t="s">
        <v>1979</v>
      </c>
      <c r="F2576" t="s">
        <v>57</v>
      </c>
      <c r="G2576">
        <v>880.23900000000003</v>
      </c>
      <c r="H2576">
        <v>28.417400000000001</v>
      </c>
      <c r="I2576">
        <v>-97.741165656500002</v>
      </c>
      <c r="J2576">
        <v>48025</v>
      </c>
    </row>
    <row r="2577" spans="1:10" x14ac:dyDescent="0.25">
      <c r="A2577" t="str">
        <f t="shared" si="40"/>
        <v>TXBexar</v>
      </c>
      <c r="B2577" t="s">
        <v>1898</v>
      </c>
      <c r="C2577" t="s">
        <v>61</v>
      </c>
      <c r="D2577" t="s">
        <v>321</v>
      </c>
      <c r="E2577" t="s">
        <v>1980</v>
      </c>
      <c r="F2577" t="s">
        <v>57</v>
      </c>
      <c r="G2577">
        <v>1239.82</v>
      </c>
      <c r="H2577">
        <v>29.449000000000002</v>
      </c>
      <c r="I2577">
        <v>-98.5200191072</v>
      </c>
      <c r="J2577">
        <v>48029</v>
      </c>
    </row>
    <row r="2578" spans="1:10" x14ac:dyDescent="0.25">
      <c r="A2578" t="str">
        <f t="shared" si="40"/>
        <v>TXBosque</v>
      </c>
      <c r="B2578" t="s">
        <v>1898</v>
      </c>
      <c r="C2578" t="s">
        <v>61</v>
      </c>
      <c r="D2578" t="s">
        <v>368</v>
      </c>
      <c r="E2578" t="s">
        <v>1981</v>
      </c>
      <c r="F2578" t="s">
        <v>57</v>
      </c>
      <c r="G2578">
        <v>982.97799999999904</v>
      </c>
      <c r="H2578">
        <v>31.900400000000001</v>
      </c>
      <c r="I2578">
        <v>-97.634348011100002</v>
      </c>
      <c r="J2578">
        <v>48035</v>
      </c>
    </row>
    <row r="2579" spans="1:10" x14ac:dyDescent="0.25">
      <c r="A2579" t="str">
        <f t="shared" si="40"/>
        <v>TXBowie</v>
      </c>
      <c r="B2579" t="s">
        <v>1898</v>
      </c>
      <c r="C2579" t="s">
        <v>61</v>
      </c>
      <c r="D2579" t="s">
        <v>325</v>
      </c>
      <c r="E2579" t="s">
        <v>1982</v>
      </c>
      <c r="F2579" t="s">
        <v>57</v>
      </c>
      <c r="G2579">
        <v>885.00599999999895</v>
      </c>
      <c r="H2579">
        <v>33.446199999999997</v>
      </c>
      <c r="I2579">
        <v>-94.423838591500001</v>
      </c>
      <c r="J2579">
        <v>48037</v>
      </c>
    </row>
    <row r="2580" spans="1:10" x14ac:dyDescent="0.25">
      <c r="A2580" t="str">
        <f t="shared" si="40"/>
        <v>TXBrazoria</v>
      </c>
      <c r="B2580" t="s">
        <v>1898</v>
      </c>
      <c r="C2580" t="s">
        <v>61</v>
      </c>
      <c r="D2580" t="s">
        <v>327</v>
      </c>
      <c r="E2580" t="s">
        <v>261</v>
      </c>
      <c r="F2580" t="s">
        <v>57</v>
      </c>
      <c r="G2580">
        <v>1357.701</v>
      </c>
      <c r="H2580">
        <v>29.189499999999999</v>
      </c>
      <c r="I2580">
        <v>-95.450996710300004</v>
      </c>
      <c r="J2580">
        <v>48039</v>
      </c>
    </row>
    <row r="2581" spans="1:10" x14ac:dyDescent="0.25">
      <c r="A2581" t="str">
        <f t="shared" si="40"/>
        <v>TXBrazos</v>
      </c>
      <c r="B2581" t="s">
        <v>1898</v>
      </c>
      <c r="C2581" t="s">
        <v>61</v>
      </c>
      <c r="D2581" t="s">
        <v>329</v>
      </c>
      <c r="E2581" t="s">
        <v>1983</v>
      </c>
      <c r="F2581" t="s">
        <v>57</v>
      </c>
      <c r="G2581">
        <v>585.44500000000005</v>
      </c>
      <c r="H2581">
        <v>30.660799999999998</v>
      </c>
      <c r="I2581">
        <v>-96.302395707200006</v>
      </c>
      <c r="J2581">
        <v>48041</v>
      </c>
    </row>
    <row r="2582" spans="1:10" x14ac:dyDescent="0.25">
      <c r="A2582" t="str">
        <f t="shared" si="40"/>
        <v>TXBurleson</v>
      </c>
      <c r="B2582" t="s">
        <v>1898</v>
      </c>
      <c r="C2582" t="s">
        <v>61</v>
      </c>
      <c r="D2582" t="s">
        <v>374</v>
      </c>
      <c r="E2582" t="s">
        <v>1984</v>
      </c>
      <c r="F2582" t="s">
        <v>57</v>
      </c>
      <c r="G2582">
        <v>659.02599999999904</v>
      </c>
      <c r="H2582">
        <v>30.4925</v>
      </c>
      <c r="I2582">
        <v>-96.621453938599998</v>
      </c>
      <c r="J2582">
        <v>48051</v>
      </c>
    </row>
    <row r="2583" spans="1:10" x14ac:dyDescent="0.25">
      <c r="A2583" t="str">
        <f t="shared" si="40"/>
        <v>TXCaldwell</v>
      </c>
      <c r="B2583" t="s">
        <v>1898</v>
      </c>
      <c r="C2583" t="s">
        <v>61</v>
      </c>
      <c r="D2583" t="s">
        <v>376</v>
      </c>
      <c r="E2583" t="s">
        <v>1126</v>
      </c>
      <c r="F2583" t="s">
        <v>57</v>
      </c>
      <c r="G2583">
        <v>545.25699999999904</v>
      </c>
      <c r="H2583">
        <v>29.8371</v>
      </c>
      <c r="I2583">
        <v>-97.620008473799999</v>
      </c>
      <c r="J2583">
        <v>48055</v>
      </c>
    </row>
    <row r="2584" spans="1:10" x14ac:dyDescent="0.25">
      <c r="A2584" t="str">
        <f t="shared" si="40"/>
        <v>TXCalhoun</v>
      </c>
      <c r="B2584" t="s">
        <v>1898</v>
      </c>
      <c r="C2584" t="s">
        <v>61</v>
      </c>
      <c r="D2584" t="s">
        <v>337</v>
      </c>
      <c r="E2584" t="s">
        <v>259</v>
      </c>
      <c r="F2584" t="s">
        <v>57</v>
      </c>
      <c r="G2584">
        <v>506.83999999999901</v>
      </c>
      <c r="H2584">
        <v>28.495899999999999</v>
      </c>
      <c r="I2584">
        <v>-96.641865906899994</v>
      </c>
      <c r="J2584">
        <v>48057</v>
      </c>
    </row>
    <row r="2585" spans="1:10" x14ac:dyDescent="0.25">
      <c r="A2585" t="str">
        <f t="shared" si="40"/>
        <v>TXCamp</v>
      </c>
      <c r="B2585" t="s">
        <v>1898</v>
      </c>
      <c r="C2585" t="s">
        <v>61</v>
      </c>
      <c r="D2585" t="s">
        <v>380</v>
      </c>
      <c r="E2585" t="s">
        <v>1985</v>
      </c>
      <c r="F2585" t="s">
        <v>57</v>
      </c>
      <c r="G2585">
        <v>195.825999999999</v>
      </c>
      <c r="H2585">
        <v>32.973199999999999</v>
      </c>
      <c r="I2585">
        <v>-94.978511159600004</v>
      </c>
      <c r="J2585">
        <v>48063</v>
      </c>
    </row>
    <row r="2586" spans="1:10" x14ac:dyDescent="0.25">
      <c r="A2586" t="str">
        <f t="shared" si="40"/>
        <v>TXCass</v>
      </c>
      <c r="B2586" t="s">
        <v>1898</v>
      </c>
      <c r="C2586" t="s">
        <v>61</v>
      </c>
      <c r="D2586" t="s">
        <v>341</v>
      </c>
      <c r="E2586" t="s">
        <v>899</v>
      </c>
      <c r="F2586" t="s">
        <v>57</v>
      </c>
      <c r="G2586">
        <v>936.96299999999906</v>
      </c>
      <c r="H2586">
        <v>33.077500000000001</v>
      </c>
      <c r="I2586">
        <v>-94.343569749699995</v>
      </c>
      <c r="J2586">
        <v>48067</v>
      </c>
    </row>
    <row r="2587" spans="1:10" x14ac:dyDescent="0.25">
      <c r="A2587" t="str">
        <f t="shared" si="40"/>
        <v>TXChambers</v>
      </c>
      <c r="B2587" t="s">
        <v>1898</v>
      </c>
      <c r="C2587" t="s">
        <v>61</v>
      </c>
      <c r="D2587" t="s">
        <v>384</v>
      </c>
      <c r="E2587" t="s">
        <v>257</v>
      </c>
      <c r="F2587" t="s">
        <v>57</v>
      </c>
      <c r="G2587">
        <v>597.13699999999903</v>
      </c>
      <c r="H2587">
        <v>29.738</v>
      </c>
      <c r="I2587">
        <v>-94.610112854099995</v>
      </c>
      <c r="J2587">
        <v>48071</v>
      </c>
    </row>
    <row r="2588" spans="1:10" x14ac:dyDescent="0.25">
      <c r="A2588" t="str">
        <f t="shared" si="40"/>
        <v>TXCherokee</v>
      </c>
      <c r="B2588" t="s">
        <v>1898</v>
      </c>
      <c r="C2588" t="s">
        <v>61</v>
      </c>
      <c r="D2588" t="s">
        <v>385</v>
      </c>
      <c r="E2588" t="s">
        <v>420</v>
      </c>
      <c r="F2588" t="s">
        <v>57</v>
      </c>
      <c r="G2588">
        <v>1052.913</v>
      </c>
      <c r="H2588">
        <v>31.8369</v>
      </c>
      <c r="I2588">
        <v>-95.165182012599999</v>
      </c>
      <c r="J2588">
        <v>48073</v>
      </c>
    </row>
    <row r="2589" spans="1:10" x14ac:dyDescent="0.25">
      <c r="A2589" t="str">
        <f t="shared" si="40"/>
        <v>TXCochran</v>
      </c>
      <c r="B2589" t="s">
        <v>1898</v>
      </c>
      <c r="C2589" t="s">
        <v>61</v>
      </c>
      <c r="D2589" t="s">
        <v>347</v>
      </c>
      <c r="E2589" t="s">
        <v>1986</v>
      </c>
      <c r="F2589" t="s">
        <v>57</v>
      </c>
      <c r="G2589">
        <v>775.14999999999895</v>
      </c>
      <c r="H2589">
        <v>33.604199999999999</v>
      </c>
      <c r="I2589">
        <v>-102.82851691099999</v>
      </c>
      <c r="J2589">
        <v>48079</v>
      </c>
    </row>
    <row r="2590" spans="1:10" x14ac:dyDescent="0.25">
      <c r="A2590" t="str">
        <f t="shared" si="40"/>
        <v>TXColeman</v>
      </c>
      <c r="B2590" t="s">
        <v>1898</v>
      </c>
      <c r="C2590" t="s">
        <v>61</v>
      </c>
      <c r="D2590" t="s">
        <v>436</v>
      </c>
      <c r="E2590" t="s">
        <v>1987</v>
      </c>
      <c r="F2590" t="s">
        <v>57</v>
      </c>
      <c r="G2590">
        <v>1261.9459999999999</v>
      </c>
      <c r="H2590">
        <v>31.773199999999999</v>
      </c>
      <c r="I2590">
        <v>-99.453623876500004</v>
      </c>
      <c r="J2590">
        <v>48083</v>
      </c>
    </row>
    <row r="2591" spans="1:10" x14ac:dyDescent="0.25">
      <c r="A2591" t="str">
        <f t="shared" si="40"/>
        <v>TXComal</v>
      </c>
      <c r="B2591" t="s">
        <v>1898</v>
      </c>
      <c r="C2591" t="s">
        <v>61</v>
      </c>
      <c r="D2591" t="s">
        <v>392</v>
      </c>
      <c r="E2591" t="s">
        <v>1988</v>
      </c>
      <c r="F2591" t="s">
        <v>57</v>
      </c>
      <c r="G2591">
        <v>559.476</v>
      </c>
      <c r="H2591">
        <v>29.808199999999999</v>
      </c>
      <c r="I2591">
        <v>-98.2782404883</v>
      </c>
      <c r="J2591">
        <v>48091</v>
      </c>
    </row>
    <row r="2592" spans="1:10" x14ac:dyDescent="0.25">
      <c r="A2592" t="str">
        <f t="shared" si="40"/>
        <v>TXCottle</v>
      </c>
      <c r="B2592" t="s">
        <v>1898</v>
      </c>
      <c r="C2592" t="s">
        <v>61</v>
      </c>
      <c r="D2592" t="s">
        <v>431</v>
      </c>
      <c r="E2592" t="s">
        <v>1989</v>
      </c>
      <c r="F2592" t="s">
        <v>57</v>
      </c>
      <c r="G2592">
        <v>900.56299999999896</v>
      </c>
      <c r="H2592">
        <v>34.077599999999997</v>
      </c>
      <c r="I2592">
        <v>-100.278784694</v>
      </c>
      <c r="J2592">
        <v>48101</v>
      </c>
    </row>
    <row r="2593" spans="1:10" x14ac:dyDescent="0.25">
      <c r="A2593" t="str">
        <f t="shared" si="40"/>
        <v>TXCrane</v>
      </c>
      <c r="B2593" t="s">
        <v>1898</v>
      </c>
      <c r="C2593" t="s">
        <v>61</v>
      </c>
      <c r="D2593" t="s">
        <v>439</v>
      </c>
      <c r="E2593" t="s">
        <v>1990</v>
      </c>
      <c r="F2593" t="s">
        <v>57</v>
      </c>
      <c r="G2593">
        <v>785.06899999999905</v>
      </c>
      <c r="H2593">
        <v>31.428599999999999</v>
      </c>
      <c r="I2593">
        <v>-102.515568366</v>
      </c>
      <c r="J2593">
        <v>48103</v>
      </c>
    </row>
    <row r="2594" spans="1:10" x14ac:dyDescent="0.25">
      <c r="A2594" t="str">
        <f t="shared" si="40"/>
        <v>TXCrockett</v>
      </c>
      <c r="B2594" t="s">
        <v>1898</v>
      </c>
      <c r="C2594" t="s">
        <v>61</v>
      </c>
      <c r="D2594" t="s">
        <v>441</v>
      </c>
      <c r="E2594" t="s">
        <v>1874</v>
      </c>
      <c r="F2594" t="s">
        <v>57</v>
      </c>
      <c r="G2594">
        <v>2807.3270000000002</v>
      </c>
      <c r="H2594">
        <v>30.722899999999999</v>
      </c>
      <c r="I2594">
        <v>-101.412156728</v>
      </c>
      <c r="J2594">
        <v>48105</v>
      </c>
    </row>
    <row r="2595" spans="1:10" x14ac:dyDescent="0.25">
      <c r="A2595" t="str">
        <f t="shared" si="40"/>
        <v>TXDallas</v>
      </c>
      <c r="B2595" t="s">
        <v>1898</v>
      </c>
      <c r="C2595" t="s">
        <v>61</v>
      </c>
      <c r="D2595" t="s">
        <v>402</v>
      </c>
      <c r="E2595" t="s">
        <v>373</v>
      </c>
      <c r="F2595" t="s">
        <v>57</v>
      </c>
      <c r="G2595">
        <v>871.279</v>
      </c>
      <c r="H2595">
        <v>32.766599999999997</v>
      </c>
      <c r="I2595">
        <v>-96.777876682499993</v>
      </c>
      <c r="J2595">
        <v>48113</v>
      </c>
    </row>
    <row r="2596" spans="1:10" x14ac:dyDescent="0.25">
      <c r="A2596" t="str">
        <f t="shared" si="40"/>
        <v>TXDelta</v>
      </c>
      <c r="B2596" t="s">
        <v>1898</v>
      </c>
      <c r="C2596" t="s">
        <v>61</v>
      </c>
      <c r="D2596" t="s">
        <v>408</v>
      </c>
      <c r="E2596" t="s">
        <v>592</v>
      </c>
      <c r="F2596" t="s">
        <v>57</v>
      </c>
      <c r="G2596">
        <v>256.82499999999902</v>
      </c>
      <c r="H2596">
        <v>33.386299999999999</v>
      </c>
      <c r="I2596">
        <v>-95.672260151499998</v>
      </c>
      <c r="J2596">
        <v>48119</v>
      </c>
    </row>
    <row r="2597" spans="1:10" x14ac:dyDescent="0.25">
      <c r="A2597" t="str">
        <f t="shared" si="40"/>
        <v>TXDickens</v>
      </c>
      <c r="B2597" t="s">
        <v>1898</v>
      </c>
      <c r="C2597" t="s">
        <v>61</v>
      </c>
      <c r="D2597" t="s">
        <v>425</v>
      </c>
      <c r="E2597" t="s">
        <v>1991</v>
      </c>
      <c r="F2597" t="s">
        <v>57</v>
      </c>
      <c r="G2597">
        <v>901.72400000000005</v>
      </c>
      <c r="H2597">
        <v>33.616500000000002</v>
      </c>
      <c r="I2597">
        <v>-100.778896624</v>
      </c>
      <c r="J2597">
        <v>48125</v>
      </c>
    </row>
    <row r="2598" spans="1:10" x14ac:dyDescent="0.25">
      <c r="A2598" t="str">
        <f t="shared" si="40"/>
        <v>TXDimmit</v>
      </c>
      <c r="B2598" t="s">
        <v>1898</v>
      </c>
      <c r="C2598" t="s">
        <v>61</v>
      </c>
      <c r="D2598" t="s">
        <v>427</v>
      </c>
      <c r="E2598" t="s">
        <v>1992</v>
      </c>
      <c r="F2598" t="s">
        <v>57</v>
      </c>
      <c r="G2598">
        <v>1328.884</v>
      </c>
      <c r="H2598">
        <v>28.422499999999999</v>
      </c>
      <c r="I2598">
        <v>-99.756625881199994</v>
      </c>
      <c r="J2598">
        <v>48127</v>
      </c>
    </row>
    <row r="2599" spans="1:10" x14ac:dyDescent="0.25">
      <c r="A2599" t="str">
        <f t="shared" si="40"/>
        <v>TXEctor</v>
      </c>
      <c r="B2599" t="s">
        <v>1898</v>
      </c>
      <c r="C2599" t="s">
        <v>61</v>
      </c>
      <c r="D2599" t="s">
        <v>519</v>
      </c>
      <c r="E2599" t="s">
        <v>1993</v>
      </c>
      <c r="F2599" t="s">
        <v>57</v>
      </c>
      <c r="G2599">
        <v>897.68700000000001</v>
      </c>
      <c r="H2599">
        <v>31.8691</v>
      </c>
      <c r="I2599">
        <v>-102.54271654199999</v>
      </c>
      <c r="J2599">
        <v>48135</v>
      </c>
    </row>
    <row r="2600" spans="1:10" x14ac:dyDescent="0.25">
      <c r="A2600" t="str">
        <f t="shared" si="40"/>
        <v>TXFloyd</v>
      </c>
      <c r="B2600" t="s">
        <v>1898</v>
      </c>
      <c r="C2600" t="s">
        <v>61</v>
      </c>
      <c r="D2600" t="s">
        <v>776</v>
      </c>
      <c r="E2600" t="s">
        <v>768</v>
      </c>
      <c r="F2600" t="s">
        <v>57</v>
      </c>
      <c r="G2600">
        <v>992.14300000000003</v>
      </c>
      <c r="H2600">
        <v>34.072499999999998</v>
      </c>
      <c r="I2600">
        <v>-101.303248645</v>
      </c>
      <c r="J2600">
        <v>48153</v>
      </c>
    </row>
    <row r="2601" spans="1:10" x14ac:dyDescent="0.25">
      <c r="A2601" t="str">
        <f t="shared" si="40"/>
        <v>TXFoard</v>
      </c>
      <c r="B2601" t="s">
        <v>1898</v>
      </c>
      <c r="C2601" t="s">
        <v>61</v>
      </c>
      <c r="D2601" t="s">
        <v>777</v>
      </c>
      <c r="E2601" t="s">
        <v>1994</v>
      </c>
      <c r="F2601" t="s">
        <v>57</v>
      </c>
      <c r="G2601">
        <v>704.39700000000005</v>
      </c>
      <c r="H2601">
        <v>33.974600000000002</v>
      </c>
      <c r="I2601">
        <v>-99.777998787900003</v>
      </c>
      <c r="J2601">
        <v>48155</v>
      </c>
    </row>
    <row r="2602" spans="1:10" x14ac:dyDescent="0.25">
      <c r="A2602" t="str">
        <f t="shared" si="40"/>
        <v>TXFort Bend</v>
      </c>
      <c r="B2602" t="s">
        <v>1898</v>
      </c>
      <c r="C2602" t="s">
        <v>61</v>
      </c>
      <c r="D2602" t="s">
        <v>779</v>
      </c>
      <c r="E2602" t="s">
        <v>1995</v>
      </c>
      <c r="F2602" t="s">
        <v>57</v>
      </c>
      <c r="G2602">
        <v>861.48099999999897</v>
      </c>
      <c r="H2602">
        <v>29.5275</v>
      </c>
      <c r="I2602">
        <v>-95.770883428000005</v>
      </c>
      <c r="J2602">
        <v>48157</v>
      </c>
    </row>
    <row r="2603" spans="1:10" x14ac:dyDescent="0.25">
      <c r="A2603" t="str">
        <f t="shared" si="40"/>
        <v>TXFreestone</v>
      </c>
      <c r="B2603" t="s">
        <v>1898</v>
      </c>
      <c r="C2603" t="s">
        <v>61</v>
      </c>
      <c r="D2603" t="s">
        <v>781</v>
      </c>
      <c r="E2603" t="s">
        <v>1996</v>
      </c>
      <c r="F2603" t="s">
        <v>57</v>
      </c>
      <c r="G2603">
        <v>877.73900000000003</v>
      </c>
      <c r="H2603">
        <v>31.704899999999999</v>
      </c>
      <c r="I2603">
        <v>-96.149091267399996</v>
      </c>
      <c r="J2603">
        <v>48161</v>
      </c>
    </row>
    <row r="2604" spans="1:10" x14ac:dyDescent="0.25">
      <c r="A2604" t="str">
        <f t="shared" si="40"/>
        <v>TXGalveston</v>
      </c>
      <c r="B2604" t="s">
        <v>1898</v>
      </c>
      <c r="C2604" t="s">
        <v>61</v>
      </c>
      <c r="D2604" t="s">
        <v>785</v>
      </c>
      <c r="E2604" t="s">
        <v>1997</v>
      </c>
      <c r="F2604" t="s">
        <v>57</v>
      </c>
      <c r="G2604">
        <v>378.358</v>
      </c>
      <c r="H2604">
        <v>29.390899999999998</v>
      </c>
      <c r="I2604">
        <v>-94.959699439399998</v>
      </c>
      <c r="J2604">
        <v>48167</v>
      </c>
    </row>
    <row r="2605" spans="1:10" x14ac:dyDescent="0.25">
      <c r="A2605" t="str">
        <f t="shared" si="40"/>
        <v>TXGlasscock</v>
      </c>
      <c r="B2605" t="s">
        <v>1898</v>
      </c>
      <c r="C2605" t="s">
        <v>61</v>
      </c>
      <c r="D2605" t="s">
        <v>788</v>
      </c>
      <c r="E2605" t="s">
        <v>1998</v>
      </c>
      <c r="F2605" t="s">
        <v>57</v>
      </c>
      <c r="G2605">
        <v>900.21799999999905</v>
      </c>
      <c r="H2605">
        <v>31.869499999999999</v>
      </c>
      <c r="I2605">
        <v>-101.52078600999999</v>
      </c>
      <c r="J2605">
        <v>48173</v>
      </c>
    </row>
    <row r="2606" spans="1:10" x14ac:dyDescent="0.25">
      <c r="A2606" t="str">
        <f t="shared" si="40"/>
        <v>TXGoliad</v>
      </c>
      <c r="B2606" t="s">
        <v>1898</v>
      </c>
      <c r="C2606" t="s">
        <v>61</v>
      </c>
      <c r="D2606" t="s">
        <v>790</v>
      </c>
      <c r="E2606" t="s">
        <v>1999</v>
      </c>
      <c r="F2606" t="s">
        <v>57</v>
      </c>
      <c r="G2606">
        <v>852.01400000000001</v>
      </c>
      <c r="H2606">
        <v>28.6571</v>
      </c>
      <c r="I2606">
        <v>-97.426461561300002</v>
      </c>
      <c r="J2606">
        <v>48175</v>
      </c>
    </row>
    <row r="2607" spans="1:10" x14ac:dyDescent="0.25">
      <c r="A2607" t="str">
        <f t="shared" si="40"/>
        <v>TXLynn</v>
      </c>
      <c r="B2607" t="s">
        <v>1898</v>
      </c>
      <c r="C2607" t="s">
        <v>61</v>
      </c>
      <c r="D2607" t="s">
        <v>736</v>
      </c>
      <c r="E2607" t="s">
        <v>2000</v>
      </c>
      <c r="F2607" t="s">
        <v>57</v>
      </c>
      <c r="G2607">
        <v>891.86699999999905</v>
      </c>
      <c r="H2607">
        <v>33.1768</v>
      </c>
      <c r="I2607">
        <v>-101.816115008</v>
      </c>
      <c r="J2607">
        <v>48305</v>
      </c>
    </row>
    <row r="2608" spans="1:10" x14ac:dyDescent="0.25">
      <c r="A2608" t="str">
        <f t="shared" si="40"/>
        <v>TXMcCulloch</v>
      </c>
      <c r="B2608" t="s">
        <v>1898</v>
      </c>
      <c r="C2608" t="s">
        <v>61</v>
      </c>
      <c r="D2608" t="s">
        <v>858</v>
      </c>
      <c r="E2608" t="s">
        <v>2001</v>
      </c>
      <c r="F2608" t="s">
        <v>57</v>
      </c>
      <c r="G2608">
        <v>1065.598</v>
      </c>
      <c r="H2608">
        <v>31.198899999999998</v>
      </c>
      <c r="I2608">
        <v>-99.3474578071</v>
      </c>
      <c r="J2608">
        <v>48307</v>
      </c>
    </row>
    <row r="2609" spans="1:10" x14ac:dyDescent="0.25">
      <c r="A2609" t="str">
        <f t="shared" si="40"/>
        <v>TXMcLennan</v>
      </c>
      <c r="B2609" t="s">
        <v>1898</v>
      </c>
      <c r="C2609" t="s">
        <v>61</v>
      </c>
      <c r="D2609" t="s">
        <v>738</v>
      </c>
      <c r="E2609" t="s">
        <v>2002</v>
      </c>
      <c r="F2609" t="s">
        <v>57</v>
      </c>
      <c r="G2609">
        <v>1037.1010000000001</v>
      </c>
      <c r="H2609">
        <v>31.552399999999999</v>
      </c>
      <c r="I2609">
        <v>-97.201767955899996</v>
      </c>
      <c r="J2609">
        <v>48309</v>
      </c>
    </row>
    <row r="2610" spans="1:10" x14ac:dyDescent="0.25">
      <c r="A2610" t="str">
        <f t="shared" si="40"/>
        <v>TXMarion</v>
      </c>
      <c r="B2610" t="s">
        <v>1898</v>
      </c>
      <c r="C2610" t="s">
        <v>61</v>
      </c>
      <c r="D2610" t="s">
        <v>849</v>
      </c>
      <c r="E2610" t="s">
        <v>256</v>
      </c>
      <c r="F2610" t="s">
        <v>57</v>
      </c>
      <c r="G2610">
        <v>380.88</v>
      </c>
      <c r="H2610">
        <v>32.798000000000002</v>
      </c>
      <c r="I2610">
        <v>-94.357130420900006</v>
      </c>
      <c r="J2610">
        <v>48315</v>
      </c>
    </row>
    <row r="2611" spans="1:10" x14ac:dyDescent="0.25">
      <c r="A2611" t="str">
        <f t="shared" si="40"/>
        <v>TXMartin</v>
      </c>
      <c r="B2611" t="s">
        <v>1898</v>
      </c>
      <c r="C2611" t="s">
        <v>61</v>
      </c>
      <c r="D2611" t="s">
        <v>742</v>
      </c>
      <c r="E2611" t="s">
        <v>205</v>
      </c>
      <c r="F2611" t="s">
        <v>57</v>
      </c>
      <c r="G2611">
        <v>914.94399999999905</v>
      </c>
      <c r="H2611">
        <v>32.305999999999997</v>
      </c>
      <c r="I2611">
        <v>-101.951235928</v>
      </c>
      <c r="J2611">
        <v>48317</v>
      </c>
    </row>
    <row r="2612" spans="1:10" x14ac:dyDescent="0.25">
      <c r="A2612" t="str">
        <f t="shared" si="40"/>
        <v>TXMason</v>
      </c>
      <c r="B2612" t="s">
        <v>1898</v>
      </c>
      <c r="C2612" t="s">
        <v>61</v>
      </c>
      <c r="D2612" t="s">
        <v>744</v>
      </c>
      <c r="E2612" t="s">
        <v>903</v>
      </c>
      <c r="F2612" t="s">
        <v>57</v>
      </c>
      <c r="G2612">
        <v>928.803</v>
      </c>
      <c r="H2612">
        <v>30.717700000000001</v>
      </c>
      <c r="I2612">
        <v>-99.226114685200002</v>
      </c>
      <c r="J2612">
        <v>48319</v>
      </c>
    </row>
    <row r="2613" spans="1:10" x14ac:dyDescent="0.25">
      <c r="A2613" t="str">
        <f t="shared" si="40"/>
        <v>TXMaverick</v>
      </c>
      <c r="B2613" t="s">
        <v>1898</v>
      </c>
      <c r="C2613" t="s">
        <v>61</v>
      </c>
      <c r="D2613" t="s">
        <v>2003</v>
      </c>
      <c r="E2613" t="s">
        <v>2004</v>
      </c>
      <c r="F2613" t="s">
        <v>57</v>
      </c>
      <c r="G2613">
        <v>1279.258</v>
      </c>
      <c r="H2613">
        <v>28.742699999999999</v>
      </c>
      <c r="I2613">
        <v>-100.314708049</v>
      </c>
      <c r="J2613">
        <v>48323</v>
      </c>
    </row>
    <row r="2614" spans="1:10" x14ac:dyDescent="0.25">
      <c r="A2614" t="str">
        <f t="shared" si="40"/>
        <v>TXJackson</v>
      </c>
      <c r="B2614" t="s">
        <v>1898</v>
      </c>
      <c r="C2614" t="s">
        <v>61</v>
      </c>
      <c r="D2614" t="s">
        <v>842</v>
      </c>
      <c r="E2614" t="s">
        <v>232</v>
      </c>
      <c r="F2614" t="s">
        <v>57</v>
      </c>
      <c r="G2614">
        <v>829.43499999999904</v>
      </c>
      <c r="H2614">
        <v>28.9543</v>
      </c>
      <c r="I2614">
        <v>-96.577635793100001</v>
      </c>
      <c r="J2614">
        <v>48239</v>
      </c>
    </row>
    <row r="2615" spans="1:10" x14ac:dyDescent="0.25">
      <c r="A2615" t="str">
        <f t="shared" si="40"/>
        <v>TXJefferson</v>
      </c>
      <c r="B2615" t="s">
        <v>1898</v>
      </c>
      <c r="C2615" t="s">
        <v>61</v>
      </c>
      <c r="D2615" t="s">
        <v>718</v>
      </c>
      <c r="E2615" t="s">
        <v>210</v>
      </c>
      <c r="F2615" t="s">
        <v>57</v>
      </c>
      <c r="G2615">
        <v>876.29499999999905</v>
      </c>
      <c r="H2615">
        <v>29.883099999999999</v>
      </c>
      <c r="I2615">
        <v>-94.162477819200006</v>
      </c>
      <c r="J2615">
        <v>48245</v>
      </c>
    </row>
    <row r="2616" spans="1:10" x14ac:dyDescent="0.25">
      <c r="A2616" t="str">
        <f t="shared" si="40"/>
        <v>TXJim Hogg</v>
      </c>
      <c r="B2616" t="s">
        <v>1898</v>
      </c>
      <c r="C2616" t="s">
        <v>61</v>
      </c>
      <c r="D2616" t="s">
        <v>845</v>
      </c>
      <c r="E2616" t="s">
        <v>2005</v>
      </c>
      <c r="F2616" t="s">
        <v>57</v>
      </c>
      <c r="G2616">
        <v>1136.1379999999999</v>
      </c>
      <c r="H2616">
        <v>27.043399999999998</v>
      </c>
      <c r="I2616">
        <v>-98.697354988100003</v>
      </c>
      <c r="J2616">
        <v>48247</v>
      </c>
    </row>
    <row r="2617" spans="1:10" x14ac:dyDescent="0.25">
      <c r="A2617" t="str">
        <f t="shared" si="40"/>
        <v>TXJim Wells</v>
      </c>
      <c r="B2617" t="s">
        <v>1898</v>
      </c>
      <c r="C2617" t="s">
        <v>61</v>
      </c>
      <c r="D2617" t="s">
        <v>719</v>
      </c>
      <c r="E2617" t="s">
        <v>2006</v>
      </c>
      <c r="F2617" t="s">
        <v>57</v>
      </c>
      <c r="G2617">
        <v>864.96600000000001</v>
      </c>
      <c r="H2617">
        <v>27.731300000000001</v>
      </c>
      <c r="I2617">
        <v>-98.089927349199996</v>
      </c>
      <c r="J2617">
        <v>48249</v>
      </c>
    </row>
    <row r="2618" spans="1:10" x14ac:dyDescent="0.25">
      <c r="A2618" t="str">
        <f t="shared" si="40"/>
        <v>TXJohnson</v>
      </c>
      <c r="B2618" t="s">
        <v>1898</v>
      </c>
      <c r="C2618" t="s">
        <v>61</v>
      </c>
      <c r="D2618" t="s">
        <v>721</v>
      </c>
      <c r="E2618" t="s">
        <v>468</v>
      </c>
      <c r="F2618" t="s">
        <v>57</v>
      </c>
      <c r="G2618">
        <v>724.69200000000001</v>
      </c>
      <c r="H2618">
        <v>32.378999999999998</v>
      </c>
      <c r="I2618">
        <v>-97.366351119900003</v>
      </c>
      <c r="J2618">
        <v>48251</v>
      </c>
    </row>
    <row r="2619" spans="1:10" x14ac:dyDescent="0.25">
      <c r="A2619" t="str">
        <f t="shared" si="40"/>
        <v>TXJones</v>
      </c>
      <c r="B2619" t="s">
        <v>1898</v>
      </c>
      <c r="C2619" t="s">
        <v>61</v>
      </c>
      <c r="D2619" t="s">
        <v>847</v>
      </c>
      <c r="E2619" t="s">
        <v>787</v>
      </c>
      <c r="F2619" t="s">
        <v>57</v>
      </c>
      <c r="G2619">
        <v>928.55399999999895</v>
      </c>
      <c r="H2619">
        <v>32.739899999999999</v>
      </c>
      <c r="I2619">
        <v>-99.878749615800004</v>
      </c>
      <c r="J2619">
        <v>48253</v>
      </c>
    </row>
    <row r="2620" spans="1:10" x14ac:dyDescent="0.25">
      <c r="A2620" t="str">
        <f t="shared" si="40"/>
        <v>TXKarnes</v>
      </c>
      <c r="B2620" t="s">
        <v>1898</v>
      </c>
      <c r="C2620" t="s">
        <v>61</v>
      </c>
      <c r="D2620" t="s">
        <v>816</v>
      </c>
      <c r="E2620" t="s">
        <v>2007</v>
      </c>
      <c r="F2620" t="s">
        <v>57</v>
      </c>
      <c r="G2620">
        <v>747.55600000000004</v>
      </c>
      <c r="H2620">
        <v>28.9057</v>
      </c>
      <c r="I2620">
        <v>-97.859386709600003</v>
      </c>
      <c r="J2620">
        <v>48255</v>
      </c>
    </row>
    <row r="2621" spans="1:10" x14ac:dyDescent="0.25">
      <c r="A2621" t="str">
        <f t="shared" si="40"/>
        <v>TXKaufman</v>
      </c>
      <c r="B2621" t="s">
        <v>1898</v>
      </c>
      <c r="C2621" t="s">
        <v>61</v>
      </c>
      <c r="D2621" t="s">
        <v>818</v>
      </c>
      <c r="E2621" t="s">
        <v>2008</v>
      </c>
      <c r="F2621" t="s">
        <v>57</v>
      </c>
      <c r="G2621">
        <v>780.69899999999905</v>
      </c>
      <c r="H2621">
        <v>32.599299999999999</v>
      </c>
      <c r="I2621">
        <v>-96.287807833100004</v>
      </c>
      <c r="J2621">
        <v>48257</v>
      </c>
    </row>
    <row r="2622" spans="1:10" x14ac:dyDescent="0.25">
      <c r="A2622" t="str">
        <f t="shared" si="40"/>
        <v>TXKendall</v>
      </c>
      <c r="B2622" t="s">
        <v>1898</v>
      </c>
      <c r="C2622" t="s">
        <v>61</v>
      </c>
      <c r="D2622" t="s">
        <v>820</v>
      </c>
      <c r="E2622" t="s">
        <v>928</v>
      </c>
      <c r="F2622" t="s">
        <v>57</v>
      </c>
      <c r="G2622">
        <v>662.45299999999895</v>
      </c>
      <c r="H2622">
        <v>29.944700000000001</v>
      </c>
      <c r="I2622">
        <v>-98.711525518499997</v>
      </c>
      <c r="J2622">
        <v>48259</v>
      </c>
    </row>
    <row r="2623" spans="1:10" x14ac:dyDescent="0.25">
      <c r="A2623" t="str">
        <f t="shared" si="40"/>
        <v>TXKerr</v>
      </c>
      <c r="B2623" t="s">
        <v>1898</v>
      </c>
      <c r="C2623" t="s">
        <v>61</v>
      </c>
      <c r="D2623" t="s">
        <v>825</v>
      </c>
      <c r="E2623" t="s">
        <v>2009</v>
      </c>
      <c r="F2623" t="s">
        <v>57</v>
      </c>
      <c r="G2623">
        <v>1103.318</v>
      </c>
      <c r="H2623">
        <v>30.061499999999999</v>
      </c>
      <c r="I2623">
        <v>-99.350020679400004</v>
      </c>
      <c r="J2623">
        <v>48265</v>
      </c>
    </row>
    <row r="2624" spans="1:10" x14ac:dyDescent="0.25">
      <c r="A2624" t="str">
        <f t="shared" si="40"/>
        <v>TXKimble</v>
      </c>
      <c r="B2624" t="s">
        <v>1898</v>
      </c>
      <c r="C2624" t="s">
        <v>61</v>
      </c>
      <c r="D2624" t="s">
        <v>723</v>
      </c>
      <c r="E2624" t="s">
        <v>2010</v>
      </c>
      <c r="F2624" t="s">
        <v>57</v>
      </c>
      <c r="G2624">
        <v>1250.9870000000001</v>
      </c>
      <c r="H2624">
        <v>30.486799999999999</v>
      </c>
      <c r="I2624">
        <v>-99.748724961600004</v>
      </c>
      <c r="J2624">
        <v>48267</v>
      </c>
    </row>
    <row r="2625" spans="1:10" x14ac:dyDescent="0.25">
      <c r="A2625" t="str">
        <f t="shared" si="40"/>
        <v>TXKinney</v>
      </c>
      <c r="B2625" t="s">
        <v>1898</v>
      </c>
      <c r="C2625" t="s">
        <v>61</v>
      </c>
      <c r="D2625" t="s">
        <v>726</v>
      </c>
      <c r="E2625" t="s">
        <v>2011</v>
      </c>
      <c r="F2625" t="s">
        <v>57</v>
      </c>
      <c r="G2625">
        <v>1360.0550000000001</v>
      </c>
      <c r="H2625">
        <v>29.350200000000001</v>
      </c>
      <c r="I2625">
        <v>-100.4179814</v>
      </c>
      <c r="J2625">
        <v>48271</v>
      </c>
    </row>
    <row r="2626" spans="1:10" x14ac:dyDescent="0.25">
      <c r="A2626" t="str">
        <f t="shared" si="40"/>
        <v>TXKnox</v>
      </c>
      <c r="B2626" t="s">
        <v>1898</v>
      </c>
      <c r="C2626" t="s">
        <v>61</v>
      </c>
      <c r="D2626" t="s">
        <v>829</v>
      </c>
      <c r="E2626" t="s">
        <v>929</v>
      </c>
      <c r="F2626" t="s">
        <v>57</v>
      </c>
      <c r="G2626">
        <v>850.62099999999896</v>
      </c>
      <c r="H2626">
        <v>33.606099999999998</v>
      </c>
      <c r="I2626">
        <v>-99.741431209500007</v>
      </c>
      <c r="J2626">
        <v>48275</v>
      </c>
    </row>
    <row r="2627" spans="1:10" x14ac:dyDescent="0.25">
      <c r="A2627" t="str">
        <f t="shared" ref="A2627:A2690" si="41">C2627&amp;E2627</f>
        <v>TXLamb</v>
      </c>
      <c r="B2627" t="s">
        <v>1898</v>
      </c>
      <c r="C2627" t="s">
        <v>61</v>
      </c>
      <c r="D2627" t="s">
        <v>833</v>
      </c>
      <c r="E2627" t="s">
        <v>2012</v>
      </c>
      <c r="F2627" t="s">
        <v>57</v>
      </c>
      <c r="G2627">
        <v>1016.181</v>
      </c>
      <c r="H2627">
        <v>34.068600000000004</v>
      </c>
      <c r="I2627">
        <v>-102.35171595</v>
      </c>
      <c r="J2627">
        <v>48279</v>
      </c>
    </row>
    <row r="2628" spans="1:10" x14ac:dyDescent="0.25">
      <c r="A2628" t="str">
        <f t="shared" si="41"/>
        <v>TXLampasas</v>
      </c>
      <c r="B2628" t="s">
        <v>1898</v>
      </c>
      <c r="C2628" t="s">
        <v>61</v>
      </c>
      <c r="D2628" t="s">
        <v>835</v>
      </c>
      <c r="E2628" t="s">
        <v>2013</v>
      </c>
      <c r="F2628" t="s">
        <v>57</v>
      </c>
      <c r="G2628">
        <v>712.84</v>
      </c>
      <c r="H2628">
        <v>31.196200000000001</v>
      </c>
      <c r="I2628">
        <v>-98.241470550299994</v>
      </c>
      <c r="J2628">
        <v>48281</v>
      </c>
    </row>
    <row r="2629" spans="1:10" x14ac:dyDescent="0.25">
      <c r="A2629" t="str">
        <f t="shared" si="41"/>
        <v>TXLa Salle</v>
      </c>
      <c r="B2629" t="s">
        <v>1898</v>
      </c>
      <c r="C2629" t="s">
        <v>61</v>
      </c>
      <c r="D2629" t="s">
        <v>837</v>
      </c>
      <c r="E2629" t="s">
        <v>1163</v>
      </c>
      <c r="F2629" t="s">
        <v>57</v>
      </c>
      <c r="G2629">
        <v>1486.691</v>
      </c>
      <c r="H2629">
        <v>28.344999999999999</v>
      </c>
      <c r="I2629">
        <v>-99.099506869799995</v>
      </c>
      <c r="J2629">
        <v>48283</v>
      </c>
    </row>
    <row r="2630" spans="1:10" x14ac:dyDescent="0.25">
      <c r="A2630" t="str">
        <f t="shared" si="41"/>
        <v>TXLavaca</v>
      </c>
      <c r="B2630" t="s">
        <v>1898</v>
      </c>
      <c r="C2630" t="s">
        <v>61</v>
      </c>
      <c r="D2630" t="s">
        <v>728</v>
      </c>
      <c r="E2630" t="s">
        <v>2014</v>
      </c>
      <c r="F2630" t="s">
        <v>57</v>
      </c>
      <c r="G2630">
        <v>969.70799999999895</v>
      </c>
      <c r="H2630">
        <v>29.3843</v>
      </c>
      <c r="I2630">
        <v>-96.930175824499997</v>
      </c>
      <c r="J2630">
        <v>48285</v>
      </c>
    </row>
    <row r="2631" spans="1:10" x14ac:dyDescent="0.25">
      <c r="A2631" t="str">
        <f t="shared" si="41"/>
        <v>TXLiberty</v>
      </c>
      <c r="B2631" t="s">
        <v>1898</v>
      </c>
      <c r="C2631" t="s">
        <v>61</v>
      </c>
      <c r="D2631" t="s">
        <v>732</v>
      </c>
      <c r="E2631" t="s">
        <v>661</v>
      </c>
      <c r="F2631" t="s">
        <v>57</v>
      </c>
      <c r="G2631">
        <v>1158.4169999999999</v>
      </c>
      <c r="H2631">
        <v>30.151599999999998</v>
      </c>
      <c r="I2631">
        <v>-94.812217882200002</v>
      </c>
      <c r="J2631">
        <v>48291</v>
      </c>
    </row>
    <row r="2632" spans="1:10" x14ac:dyDescent="0.25">
      <c r="A2632" t="str">
        <f t="shared" si="41"/>
        <v>TXLimestone</v>
      </c>
      <c r="B2632" t="s">
        <v>1898</v>
      </c>
      <c r="C2632" t="s">
        <v>61</v>
      </c>
      <c r="D2632" t="s">
        <v>852</v>
      </c>
      <c r="E2632" t="s">
        <v>437</v>
      </c>
      <c r="F2632" t="s">
        <v>57</v>
      </c>
      <c r="G2632">
        <v>905.28800000000001</v>
      </c>
      <c r="H2632">
        <v>31.545500000000001</v>
      </c>
      <c r="I2632">
        <v>-96.580523591800002</v>
      </c>
      <c r="J2632">
        <v>48293</v>
      </c>
    </row>
    <row r="2633" spans="1:10" x14ac:dyDescent="0.25">
      <c r="A2633" t="str">
        <f t="shared" si="41"/>
        <v>TXLive Oak</v>
      </c>
      <c r="B2633" t="s">
        <v>1898</v>
      </c>
      <c r="C2633" t="s">
        <v>61</v>
      </c>
      <c r="D2633" t="s">
        <v>855</v>
      </c>
      <c r="E2633" t="s">
        <v>2015</v>
      </c>
      <c r="F2633" t="s">
        <v>57</v>
      </c>
      <c r="G2633">
        <v>1039.6959999999999</v>
      </c>
      <c r="H2633">
        <v>28.351400000000002</v>
      </c>
      <c r="I2633">
        <v>-98.124797403100004</v>
      </c>
      <c r="J2633">
        <v>48297</v>
      </c>
    </row>
    <row r="2634" spans="1:10" x14ac:dyDescent="0.25">
      <c r="A2634" t="str">
        <f t="shared" si="41"/>
        <v>TXLlano</v>
      </c>
      <c r="B2634" t="s">
        <v>1898</v>
      </c>
      <c r="C2634" t="s">
        <v>61</v>
      </c>
      <c r="D2634" t="s">
        <v>856</v>
      </c>
      <c r="E2634" t="s">
        <v>2016</v>
      </c>
      <c r="F2634" t="s">
        <v>57</v>
      </c>
      <c r="G2634">
        <v>934.03399999999897</v>
      </c>
      <c r="H2634">
        <v>30.7057</v>
      </c>
      <c r="I2634">
        <v>-98.684107429600004</v>
      </c>
      <c r="J2634">
        <v>48299</v>
      </c>
    </row>
    <row r="2635" spans="1:10" x14ac:dyDescent="0.25">
      <c r="A2635" t="str">
        <f t="shared" si="41"/>
        <v>TXLubbock</v>
      </c>
      <c r="B2635" t="s">
        <v>1898</v>
      </c>
      <c r="C2635" t="s">
        <v>61</v>
      </c>
      <c r="D2635" t="s">
        <v>735</v>
      </c>
      <c r="E2635" t="s">
        <v>2017</v>
      </c>
      <c r="F2635" t="s">
        <v>57</v>
      </c>
      <c r="G2635">
        <v>895.59900000000005</v>
      </c>
      <c r="H2635">
        <v>33.610199999999999</v>
      </c>
      <c r="I2635">
        <v>-101.820540579</v>
      </c>
      <c r="J2635">
        <v>48303</v>
      </c>
    </row>
    <row r="2636" spans="1:10" x14ac:dyDescent="0.25">
      <c r="A2636" t="str">
        <f t="shared" si="41"/>
        <v>TXSabine</v>
      </c>
      <c r="B2636" t="s">
        <v>1898</v>
      </c>
      <c r="C2636" t="s">
        <v>61</v>
      </c>
      <c r="D2636" t="s">
        <v>2018</v>
      </c>
      <c r="E2636" t="s">
        <v>1191</v>
      </c>
      <c r="F2636" t="s">
        <v>57</v>
      </c>
      <c r="G2636">
        <v>491.38999999999902</v>
      </c>
      <c r="H2636">
        <v>31.342700000000001</v>
      </c>
      <c r="I2636">
        <v>-93.853009365000005</v>
      </c>
      <c r="J2636">
        <v>48403</v>
      </c>
    </row>
    <row r="2637" spans="1:10" x14ac:dyDescent="0.25">
      <c r="A2637" t="str">
        <f t="shared" si="41"/>
        <v>TXSchleicher</v>
      </c>
      <c r="B2637" t="s">
        <v>1898</v>
      </c>
      <c r="C2637" t="s">
        <v>61</v>
      </c>
      <c r="D2637" t="s">
        <v>2019</v>
      </c>
      <c r="E2637" t="s">
        <v>2020</v>
      </c>
      <c r="F2637" t="s">
        <v>57</v>
      </c>
      <c r="G2637">
        <v>1310.6300000000001</v>
      </c>
      <c r="H2637">
        <v>30.897400000000001</v>
      </c>
      <c r="I2637">
        <v>-100.538622703</v>
      </c>
      <c r="J2637">
        <v>48413</v>
      </c>
    </row>
    <row r="2638" spans="1:10" x14ac:dyDescent="0.25">
      <c r="A2638" t="str">
        <f t="shared" si="41"/>
        <v>TXScurry</v>
      </c>
      <c r="B2638" t="s">
        <v>1898</v>
      </c>
      <c r="C2638" t="s">
        <v>61</v>
      </c>
      <c r="D2638" t="s">
        <v>2021</v>
      </c>
      <c r="E2638" t="s">
        <v>2022</v>
      </c>
      <c r="F2638" t="s">
        <v>57</v>
      </c>
      <c r="G2638">
        <v>905.44399999999905</v>
      </c>
      <c r="H2638">
        <v>32.746299999999998</v>
      </c>
      <c r="I2638">
        <v>-100.916455451</v>
      </c>
      <c r="J2638">
        <v>48415</v>
      </c>
    </row>
    <row r="2639" spans="1:10" x14ac:dyDescent="0.25">
      <c r="A2639" t="str">
        <f t="shared" si="41"/>
        <v>TXShackelford</v>
      </c>
      <c r="B2639" t="s">
        <v>1898</v>
      </c>
      <c r="C2639" t="s">
        <v>61</v>
      </c>
      <c r="D2639" t="s">
        <v>2023</v>
      </c>
      <c r="E2639" t="s">
        <v>2024</v>
      </c>
      <c r="F2639" t="s">
        <v>57</v>
      </c>
      <c r="G2639">
        <v>914.28599999999904</v>
      </c>
      <c r="H2639">
        <v>32.735900000000001</v>
      </c>
      <c r="I2639">
        <v>-99.354064687199994</v>
      </c>
      <c r="J2639">
        <v>48417</v>
      </c>
    </row>
    <row r="2640" spans="1:10" x14ac:dyDescent="0.25">
      <c r="A2640" t="str">
        <f t="shared" si="41"/>
        <v>TXSherman</v>
      </c>
      <c r="B2640" t="s">
        <v>1898</v>
      </c>
      <c r="C2640" t="s">
        <v>61</v>
      </c>
      <c r="D2640" t="s">
        <v>2025</v>
      </c>
      <c r="E2640" t="s">
        <v>1095</v>
      </c>
      <c r="F2640" t="s">
        <v>57</v>
      </c>
      <c r="G2640">
        <v>923.03499999999894</v>
      </c>
      <c r="H2640">
        <v>36.277700000000003</v>
      </c>
      <c r="I2640">
        <v>-101.893510347</v>
      </c>
      <c r="J2640">
        <v>48421</v>
      </c>
    </row>
    <row r="2641" spans="1:10" x14ac:dyDescent="0.25">
      <c r="A2641" t="str">
        <f t="shared" si="41"/>
        <v>TXStarr</v>
      </c>
      <c r="B2641" t="s">
        <v>1898</v>
      </c>
      <c r="C2641" t="s">
        <v>61</v>
      </c>
      <c r="D2641" t="s">
        <v>2026</v>
      </c>
      <c r="E2641" t="s">
        <v>264</v>
      </c>
      <c r="F2641" t="s">
        <v>57</v>
      </c>
      <c r="G2641">
        <v>1223.1790000000001</v>
      </c>
      <c r="H2641">
        <v>26.562100000000001</v>
      </c>
      <c r="I2641">
        <v>-98.738586851400001</v>
      </c>
      <c r="J2641">
        <v>48427</v>
      </c>
    </row>
    <row r="2642" spans="1:10" x14ac:dyDescent="0.25">
      <c r="A2642" t="str">
        <f t="shared" si="41"/>
        <v>TXStephens</v>
      </c>
      <c r="B2642" t="s">
        <v>1898</v>
      </c>
      <c r="C2642" t="s">
        <v>61</v>
      </c>
      <c r="D2642" t="s">
        <v>2027</v>
      </c>
      <c r="E2642" t="s">
        <v>819</v>
      </c>
      <c r="F2642" t="s">
        <v>57</v>
      </c>
      <c r="G2642">
        <v>896.71900000000005</v>
      </c>
      <c r="H2642">
        <v>32.735900000000001</v>
      </c>
      <c r="I2642">
        <v>-98.836183156399997</v>
      </c>
      <c r="J2642">
        <v>48429</v>
      </c>
    </row>
    <row r="2643" spans="1:10" x14ac:dyDescent="0.25">
      <c r="A2643" t="str">
        <f t="shared" si="41"/>
        <v>TXSterling</v>
      </c>
      <c r="B2643" t="s">
        <v>1898</v>
      </c>
      <c r="C2643" t="s">
        <v>61</v>
      </c>
      <c r="D2643" t="s">
        <v>2028</v>
      </c>
      <c r="E2643" t="s">
        <v>2029</v>
      </c>
      <c r="F2643" t="s">
        <v>57</v>
      </c>
      <c r="G2643">
        <v>923.45100000000002</v>
      </c>
      <c r="H2643">
        <v>31.8279</v>
      </c>
      <c r="I2643">
        <v>-101.05000499099999</v>
      </c>
      <c r="J2643">
        <v>48431</v>
      </c>
    </row>
    <row r="2644" spans="1:10" x14ac:dyDescent="0.25">
      <c r="A2644" t="str">
        <f t="shared" si="41"/>
        <v>TXStonewall</v>
      </c>
      <c r="B2644" t="s">
        <v>1898</v>
      </c>
      <c r="C2644" t="s">
        <v>61</v>
      </c>
      <c r="D2644" t="s">
        <v>2030</v>
      </c>
      <c r="E2644" t="s">
        <v>2031</v>
      </c>
      <c r="F2644" t="s">
        <v>57</v>
      </c>
      <c r="G2644">
        <v>916.31299999999896</v>
      </c>
      <c r="H2644">
        <v>33.179200000000002</v>
      </c>
      <c r="I2644">
        <v>-100.253321374</v>
      </c>
      <c r="J2644">
        <v>48433</v>
      </c>
    </row>
    <row r="2645" spans="1:10" x14ac:dyDescent="0.25">
      <c r="A2645" t="str">
        <f t="shared" si="41"/>
        <v>TXSwisher</v>
      </c>
      <c r="B2645" t="s">
        <v>1898</v>
      </c>
      <c r="C2645" t="s">
        <v>61</v>
      </c>
      <c r="D2645" t="s">
        <v>2032</v>
      </c>
      <c r="E2645" t="s">
        <v>2033</v>
      </c>
      <c r="F2645" t="s">
        <v>57</v>
      </c>
      <c r="G2645">
        <v>890.15899999999897</v>
      </c>
      <c r="H2645">
        <v>34.5304</v>
      </c>
      <c r="I2645">
        <v>-101.735016329</v>
      </c>
      <c r="J2645">
        <v>48437</v>
      </c>
    </row>
    <row r="2646" spans="1:10" x14ac:dyDescent="0.25">
      <c r="A2646" t="str">
        <f t="shared" si="41"/>
        <v>TXMedina</v>
      </c>
      <c r="B2646" t="s">
        <v>1898</v>
      </c>
      <c r="C2646" t="s">
        <v>61</v>
      </c>
      <c r="D2646" t="s">
        <v>2034</v>
      </c>
      <c r="E2646" t="s">
        <v>1709</v>
      </c>
      <c r="F2646" t="s">
        <v>57</v>
      </c>
      <c r="G2646">
        <v>1325.356</v>
      </c>
      <c r="H2646">
        <v>29.355699999999999</v>
      </c>
      <c r="I2646">
        <v>-99.110171515600001</v>
      </c>
      <c r="J2646">
        <v>48325</v>
      </c>
    </row>
    <row r="2647" spans="1:10" x14ac:dyDescent="0.25">
      <c r="A2647" t="str">
        <f t="shared" si="41"/>
        <v>TXMidland</v>
      </c>
      <c r="B2647" t="s">
        <v>1898</v>
      </c>
      <c r="C2647" t="s">
        <v>61</v>
      </c>
      <c r="D2647" t="s">
        <v>2035</v>
      </c>
      <c r="E2647" t="s">
        <v>1283</v>
      </c>
      <c r="F2647" t="s">
        <v>57</v>
      </c>
      <c r="G2647">
        <v>900.29899999999895</v>
      </c>
      <c r="H2647">
        <v>31.869199999999999</v>
      </c>
      <c r="I2647">
        <v>-102.031608908</v>
      </c>
      <c r="J2647">
        <v>48329</v>
      </c>
    </row>
    <row r="2648" spans="1:10" x14ac:dyDescent="0.25">
      <c r="A2648" t="str">
        <f t="shared" si="41"/>
        <v>TXMilam</v>
      </c>
      <c r="B2648" t="s">
        <v>1898</v>
      </c>
      <c r="C2648" t="s">
        <v>61</v>
      </c>
      <c r="D2648" t="s">
        <v>2036</v>
      </c>
      <c r="E2648" t="s">
        <v>2037</v>
      </c>
      <c r="F2648" t="s">
        <v>57</v>
      </c>
      <c r="G2648">
        <v>1016.93</v>
      </c>
      <c r="H2648">
        <v>30.7864</v>
      </c>
      <c r="I2648">
        <v>-96.976871811500004</v>
      </c>
      <c r="J2648">
        <v>48331</v>
      </c>
    </row>
    <row r="2649" spans="1:10" x14ac:dyDescent="0.25">
      <c r="A2649" t="str">
        <f t="shared" si="41"/>
        <v>TXMitchell</v>
      </c>
      <c r="B2649" t="s">
        <v>1898</v>
      </c>
      <c r="C2649" t="s">
        <v>61</v>
      </c>
      <c r="D2649" t="s">
        <v>2038</v>
      </c>
      <c r="E2649" t="s">
        <v>804</v>
      </c>
      <c r="F2649" t="s">
        <v>57</v>
      </c>
      <c r="G2649">
        <v>911.09</v>
      </c>
      <c r="H2649">
        <v>32.306199999999997</v>
      </c>
      <c r="I2649">
        <v>-100.921252499</v>
      </c>
      <c r="J2649">
        <v>48335</v>
      </c>
    </row>
    <row r="2650" spans="1:10" x14ac:dyDescent="0.25">
      <c r="A2650" t="str">
        <f t="shared" si="41"/>
        <v>TXMontague</v>
      </c>
      <c r="B2650" t="s">
        <v>1898</v>
      </c>
      <c r="C2650" t="s">
        <v>61</v>
      </c>
      <c r="D2650" t="s">
        <v>2039</v>
      </c>
      <c r="E2650" t="s">
        <v>2040</v>
      </c>
      <c r="F2650" t="s">
        <v>57</v>
      </c>
      <c r="G2650">
        <v>930.90599999999904</v>
      </c>
      <c r="H2650">
        <v>33.6755</v>
      </c>
      <c r="I2650">
        <v>-97.724465162800001</v>
      </c>
      <c r="J2650">
        <v>48337</v>
      </c>
    </row>
    <row r="2651" spans="1:10" x14ac:dyDescent="0.25">
      <c r="A2651" t="str">
        <f t="shared" si="41"/>
        <v>TXMotley</v>
      </c>
      <c r="B2651" t="s">
        <v>1898</v>
      </c>
      <c r="C2651" t="s">
        <v>61</v>
      </c>
      <c r="D2651" t="s">
        <v>2041</v>
      </c>
      <c r="E2651" t="s">
        <v>2042</v>
      </c>
      <c r="F2651" t="s">
        <v>57</v>
      </c>
      <c r="G2651">
        <v>989.56200000000001</v>
      </c>
      <c r="H2651">
        <v>34.074100000000001</v>
      </c>
      <c r="I2651">
        <v>-100.779810391</v>
      </c>
      <c r="J2651">
        <v>48345</v>
      </c>
    </row>
    <row r="2652" spans="1:10" x14ac:dyDescent="0.25">
      <c r="A2652" t="str">
        <f t="shared" si="41"/>
        <v>TXNewton</v>
      </c>
      <c r="B2652" t="s">
        <v>1898</v>
      </c>
      <c r="C2652" t="s">
        <v>61</v>
      </c>
      <c r="D2652" t="s">
        <v>2043</v>
      </c>
      <c r="E2652" t="s">
        <v>510</v>
      </c>
      <c r="F2652" t="s">
        <v>57</v>
      </c>
      <c r="G2652">
        <v>933.67700000000002</v>
      </c>
      <c r="H2652">
        <v>30.786899999999999</v>
      </c>
      <c r="I2652">
        <v>-93.744290090000007</v>
      </c>
      <c r="J2652">
        <v>48351</v>
      </c>
    </row>
    <row r="2653" spans="1:10" x14ac:dyDescent="0.25">
      <c r="A2653" t="str">
        <f t="shared" si="41"/>
        <v>TXNolan</v>
      </c>
      <c r="B2653" t="s">
        <v>1898</v>
      </c>
      <c r="C2653" t="s">
        <v>61</v>
      </c>
      <c r="D2653" t="s">
        <v>2044</v>
      </c>
      <c r="E2653" t="s">
        <v>2045</v>
      </c>
      <c r="F2653" t="s">
        <v>57</v>
      </c>
      <c r="G2653">
        <v>911.99699999999905</v>
      </c>
      <c r="H2653">
        <v>32.3035</v>
      </c>
      <c r="I2653">
        <v>-100.406077657</v>
      </c>
      <c r="J2653">
        <v>48353</v>
      </c>
    </row>
    <row r="2654" spans="1:10" x14ac:dyDescent="0.25">
      <c r="A2654" t="str">
        <f t="shared" si="41"/>
        <v>TXOchiltree</v>
      </c>
      <c r="B2654" t="s">
        <v>1898</v>
      </c>
      <c r="C2654" t="s">
        <v>61</v>
      </c>
      <c r="D2654" t="s">
        <v>2046</v>
      </c>
      <c r="E2654" t="s">
        <v>2047</v>
      </c>
      <c r="F2654" t="s">
        <v>57</v>
      </c>
      <c r="G2654">
        <v>917.62699999999904</v>
      </c>
      <c r="H2654">
        <v>36.278399999999998</v>
      </c>
      <c r="I2654">
        <v>-100.815671061</v>
      </c>
      <c r="J2654">
        <v>48357</v>
      </c>
    </row>
    <row r="2655" spans="1:10" x14ac:dyDescent="0.25">
      <c r="A2655" t="str">
        <f t="shared" si="41"/>
        <v>TXOldham</v>
      </c>
      <c r="B2655" t="s">
        <v>1898</v>
      </c>
      <c r="C2655" t="s">
        <v>61</v>
      </c>
      <c r="D2655" t="s">
        <v>2048</v>
      </c>
      <c r="E2655" t="s">
        <v>1105</v>
      </c>
      <c r="F2655" t="s">
        <v>57</v>
      </c>
      <c r="G2655">
        <v>1500.5329999999999</v>
      </c>
      <c r="H2655">
        <v>35.405099999999997</v>
      </c>
      <c r="I2655">
        <v>-102.602760183</v>
      </c>
      <c r="J2655">
        <v>48359</v>
      </c>
    </row>
    <row r="2656" spans="1:10" x14ac:dyDescent="0.25">
      <c r="A2656" t="str">
        <f t="shared" si="41"/>
        <v>TXOrange</v>
      </c>
      <c r="B2656" t="s">
        <v>1898</v>
      </c>
      <c r="C2656" t="s">
        <v>61</v>
      </c>
      <c r="D2656" t="s">
        <v>2049</v>
      </c>
      <c r="E2656" t="s">
        <v>310</v>
      </c>
      <c r="F2656" t="s">
        <v>57</v>
      </c>
      <c r="G2656">
        <v>333.66899999999902</v>
      </c>
      <c r="H2656">
        <v>30.121200000000002</v>
      </c>
      <c r="I2656">
        <v>-93.893847297600004</v>
      </c>
      <c r="J2656">
        <v>48361</v>
      </c>
    </row>
    <row r="2657" spans="1:10" x14ac:dyDescent="0.25">
      <c r="A2657" t="str">
        <f t="shared" si="41"/>
        <v>TXPalo Pinto</v>
      </c>
      <c r="B2657" t="s">
        <v>1898</v>
      </c>
      <c r="C2657" t="s">
        <v>61</v>
      </c>
      <c r="D2657" t="s">
        <v>2050</v>
      </c>
      <c r="E2657" t="s">
        <v>2051</v>
      </c>
      <c r="F2657" t="s">
        <v>57</v>
      </c>
      <c r="G2657">
        <v>951.79100000000005</v>
      </c>
      <c r="H2657">
        <v>32.753100000000003</v>
      </c>
      <c r="I2657">
        <v>-98.313016086800005</v>
      </c>
      <c r="J2657">
        <v>48363</v>
      </c>
    </row>
    <row r="2658" spans="1:10" x14ac:dyDescent="0.25">
      <c r="A2658" t="str">
        <f t="shared" si="41"/>
        <v>TXPanola</v>
      </c>
      <c r="B2658" t="s">
        <v>1898</v>
      </c>
      <c r="C2658" t="s">
        <v>61</v>
      </c>
      <c r="D2658" t="s">
        <v>2052</v>
      </c>
      <c r="E2658" t="s">
        <v>1383</v>
      </c>
      <c r="F2658" t="s">
        <v>57</v>
      </c>
      <c r="G2658">
        <v>801.74900000000002</v>
      </c>
      <c r="H2658">
        <v>32.162399999999998</v>
      </c>
      <c r="I2658">
        <v>-94.305564777800001</v>
      </c>
      <c r="J2658">
        <v>48365</v>
      </c>
    </row>
    <row r="2659" spans="1:10" x14ac:dyDescent="0.25">
      <c r="A2659" t="str">
        <f t="shared" si="41"/>
        <v>TXParmer</v>
      </c>
      <c r="B2659" t="s">
        <v>1898</v>
      </c>
      <c r="C2659" t="s">
        <v>61</v>
      </c>
      <c r="D2659" t="s">
        <v>2053</v>
      </c>
      <c r="E2659" t="s">
        <v>2054</v>
      </c>
      <c r="F2659" t="s">
        <v>57</v>
      </c>
      <c r="G2659">
        <v>880.77800000000002</v>
      </c>
      <c r="H2659">
        <v>34.530099999999997</v>
      </c>
      <c r="I2659">
        <v>-102.784467397</v>
      </c>
      <c r="J2659">
        <v>48369</v>
      </c>
    </row>
    <row r="2660" spans="1:10" x14ac:dyDescent="0.25">
      <c r="A2660" t="str">
        <f t="shared" si="41"/>
        <v>TXPotter</v>
      </c>
      <c r="B2660" t="s">
        <v>1898</v>
      </c>
      <c r="C2660" t="s">
        <v>61</v>
      </c>
      <c r="D2660" t="s">
        <v>2055</v>
      </c>
      <c r="E2660" t="s">
        <v>1805</v>
      </c>
      <c r="F2660" t="s">
        <v>57</v>
      </c>
      <c r="G2660">
        <v>908.37</v>
      </c>
      <c r="H2660">
        <v>35.401299999999999</v>
      </c>
      <c r="I2660">
        <v>-101.894045346</v>
      </c>
      <c r="J2660">
        <v>48375</v>
      </c>
    </row>
    <row r="2661" spans="1:10" x14ac:dyDescent="0.25">
      <c r="A2661" t="str">
        <f t="shared" si="41"/>
        <v>TXPresidio</v>
      </c>
      <c r="B2661" t="s">
        <v>1898</v>
      </c>
      <c r="C2661" t="s">
        <v>61</v>
      </c>
      <c r="D2661" t="s">
        <v>2056</v>
      </c>
      <c r="E2661" t="s">
        <v>2057</v>
      </c>
      <c r="F2661" t="s">
        <v>57</v>
      </c>
      <c r="G2661">
        <v>3855.2370000000001</v>
      </c>
      <c r="H2661">
        <v>29.9999</v>
      </c>
      <c r="I2661">
        <v>-104.240696476</v>
      </c>
      <c r="J2661">
        <v>48377</v>
      </c>
    </row>
    <row r="2662" spans="1:10" x14ac:dyDescent="0.25">
      <c r="A2662" t="str">
        <f t="shared" si="41"/>
        <v>TXRandall</v>
      </c>
      <c r="B2662" t="s">
        <v>1898</v>
      </c>
      <c r="C2662" t="s">
        <v>61</v>
      </c>
      <c r="D2662" t="s">
        <v>2058</v>
      </c>
      <c r="E2662" t="s">
        <v>2059</v>
      </c>
      <c r="F2662" t="s">
        <v>57</v>
      </c>
      <c r="G2662">
        <v>911.54399999999896</v>
      </c>
      <c r="H2662">
        <v>34.965899999999998</v>
      </c>
      <c r="I2662">
        <v>-101.89698525</v>
      </c>
      <c r="J2662">
        <v>48381</v>
      </c>
    </row>
    <row r="2663" spans="1:10" x14ac:dyDescent="0.25">
      <c r="A2663" t="str">
        <f t="shared" si="41"/>
        <v>TXReal</v>
      </c>
      <c r="B2663" t="s">
        <v>1898</v>
      </c>
      <c r="C2663" t="s">
        <v>61</v>
      </c>
      <c r="D2663" t="s">
        <v>2060</v>
      </c>
      <c r="E2663" t="s">
        <v>2061</v>
      </c>
      <c r="F2663" t="s">
        <v>57</v>
      </c>
      <c r="G2663">
        <v>699.19500000000005</v>
      </c>
      <c r="H2663">
        <v>29.831800000000001</v>
      </c>
      <c r="I2663">
        <v>-99.822170696399994</v>
      </c>
      <c r="J2663">
        <v>48385</v>
      </c>
    </row>
    <row r="2664" spans="1:10" x14ac:dyDescent="0.25">
      <c r="A2664" t="str">
        <f t="shared" si="41"/>
        <v>TXRoberts</v>
      </c>
      <c r="B2664" t="s">
        <v>1898</v>
      </c>
      <c r="C2664" t="s">
        <v>61</v>
      </c>
      <c r="D2664" t="s">
        <v>2062</v>
      </c>
      <c r="E2664" t="s">
        <v>1862</v>
      </c>
      <c r="F2664" t="s">
        <v>57</v>
      </c>
      <c r="G2664">
        <v>924.05799999999897</v>
      </c>
      <c r="H2664">
        <v>35.8384</v>
      </c>
      <c r="I2664">
        <v>-100.81355714</v>
      </c>
      <c r="J2664">
        <v>48393</v>
      </c>
    </row>
    <row r="2665" spans="1:10" x14ac:dyDescent="0.25">
      <c r="A2665" t="str">
        <f t="shared" si="41"/>
        <v>TXRockwall</v>
      </c>
      <c r="B2665" t="s">
        <v>1898</v>
      </c>
      <c r="C2665" t="s">
        <v>61</v>
      </c>
      <c r="D2665" t="s">
        <v>2063</v>
      </c>
      <c r="E2665" t="s">
        <v>2064</v>
      </c>
      <c r="F2665" t="s">
        <v>57</v>
      </c>
      <c r="G2665">
        <v>127.036</v>
      </c>
      <c r="H2665">
        <v>32.8977</v>
      </c>
      <c r="I2665">
        <v>-96.407790541799997</v>
      </c>
      <c r="J2665">
        <v>48397</v>
      </c>
    </row>
    <row r="2666" spans="1:10" x14ac:dyDescent="0.25">
      <c r="A2666" t="str">
        <f t="shared" si="41"/>
        <v>TXRunnels</v>
      </c>
      <c r="B2666" t="s">
        <v>1898</v>
      </c>
      <c r="C2666" t="s">
        <v>61</v>
      </c>
      <c r="D2666" t="s">
        <v>2065</v>
      </c>
      <c r="E2666" t="s">
        <v>2066</v>
      </c>
      <c r="F2666" t="s">
        <v>57</v>
      </c>
      <c r="G2666">
        <v>1050.9449999999999</v>
      </c>
      <c r="H2666">
        <v>31.831099999999999</v>
      </c>
      <c r="I2666">
        <v>-99.976196694999999</v>
      </c>
      <c r="J2666">
        <v>48399</v>
      </c>
    </row>
    <row r="2667" spans="1:10" x14ac:dyDescent="0.25">
      <c r="A2667" t="str">
        <f t="shared" si="41"/>
        <v>TXRusk</v>
      </c>
      <c r="B2667" t="s">
        <v>1898</v>
      </c>
      <c r="C2667" t="s">
        <v>61</v>
      </c>
      <c r="D2667" t="s">
        <v>2067</v>
      </c>
      <c r="E2667" t="s">
        <v>2068</v>
      </c>
      <c r="F2667" t="s">
        <v>57</v>
      </c>
      <c r="G2667">
        <v>924.02700000000004</v>
      </c>
      <c r="H2667">
        <v>32.107700000000001</v>
      </c>
      <c r="I2667">
        <v>-94.761883106300004</v>
      </c>
      <c r="J2667">
        <v>48401</v>
      </c>
    </row>
    <row r="2668" spans="1:10" x14ac:dyDescent="0.25">
      <c r="A2668" t="str">
        <f t="shared" si="41"/>
        <v>TXTarrant</v>
      </c>
      <c r="B2668" t="s">
        <v>1898</v>
      </c>
      <c r="C2668" t="s">
        <v>61</v>
      </c>
      <c r="D2668" t="s">
        <v>2069</v>
      </c>
      <c r="E2668" t="s">
        <v>2070</v>
      </c>
      <c r="F2668" t="s">
        <v>57</v>
      </c>
      <c r="G2668">
        <v>863.60799999999904</v>
      </c>
      <c r="H2668">
        <v>32.771599999999999</v>
      </c>
      <c r="I2668">
        <v>-97.291225375300002</v>
      </c>
      <c r="J2668">
        <v>48439</v>
      </c>
    </row>
    <row r="2669" spans="1:10" x14ac:dyDescent="0.25">
      <c r="A2669" t="str">
        <f t="shared" si="41"/>
        <v>TXTaylor</v>
      </c>
      <c r="B2669" t="s">
        <v>1898</v>
      </c>
      <c r="C2669" t="s">
        <v>61</v>
      </c>
      <c r="D2669" t="s">
        <v>2071</v>
      </c>
      <c r="E2669" t="s">
        <v>211</v>
      </c>
      <c r="F2669" t="s">
        <v>57</v>
      </c>
      <c r="G2669">
        <v>915.55200000000002</v>
      </c>
      <c r="H2669">
        <v>32.301400000000001</v>
      </c>
      <c r="I2669">
        <v>-99.890153342600001</v>
      </c>
      <c r="J2669">
        <v>48441</v>
      </c>
    </row>
    <row r="2670" spans="1:10" x14ac:dyDescent="0.25">
      <c r="A2670" t="str">
        <f t="shared" si="41"/>
        <v>TXTerry</v>
      </c>
      <c r="B2670" t="s">
        <v>1898</v>
      </c>
      <c r="C2670" t="s">
        <v>61</v>
      </c>
      <c r="D2670" t="s">
        <v>2072</v>
      </c>
      <c r="E2670" t="s">
        <v>2073</v>
      </c>
      <c r="F2670" t="s">
        <v>57</v>
      </c>
      <c r="G2670">
        <v>888.83900000000006</v>
      </c>
      <c r="H2670">
        <v>33.1738</v>
      </c>
      <c r="I2670">
        <v>-102.335200714</v>
      </c>
      <c r="J2670">
        <v>48445</v>
      </c>
    </row>
    <row r="2671" spans="1:10" x14ac:dyDescent="0.25">
      <c r="A2671" t="str">
        <f t="shared" si="41"/>
        <v>TXTitus</v>
      </c>
      <c r="B2671" t="s">
        <v>1898</v>
      </c>
      <c r="C2671" t="s">
        <v>61</v>
      </c>
      <c r="D2671" t="s">
        <v>2074</v>
      </c>
      <c r="E2671" t="s">
        <v>2075</v>
      </c>
      <c r="F2671" t="s">
        <v>57</v>
      </c>
      <c r="G2671">
        <v>406.05399999999901</v>
      </c>
      <c r="H2671">
        <v>33.2166</v>
      </c>
      <c r="I2671">
        <v>-94.965680859100004</v>
      </c>
      <c r="J2671">
        <v>48449</v>
      </c>
    </row>
    <row r="2672" spans="1:10" x14ac:dyDescent="0.25">
      <c r="A2672" t="str">
        <f t="shared" si="41"/>
        <v>TXTom Green</v>
      </c>
      <c r="B2672" t="s">
        <v>1898</v>
      </c>
      <c r="C2672" t="s">
        <v>61</v>
      </c>
      <c r="D2672" t="s">
        <v>2076</v>
      </c>
      <c r="E2672" t="s">
        <v>2077</v>
      </c>
      <c r="F2672" t="s">
        <v>57</v>
      </c>
      <c r="G2672">
        <v>1521.972</v>
      </c>
      <c r="H2672">
        <v>31.404499999999999</v>
      </c>
      <c r="I2672">
        <v>-100.462372078</v>
      </c>
      <c r="J2672">
        <v>48451</v>
      </c>
    </row>
    <row r="2673" spans="1:10" x14ac:dyDescent="0.25">
      <c r="A2673" t="str">
        <f t="shared" si="41"/>
        <v>TXUpshur</v>
      </c>
      <c r="B2673" t="s">
        <v>1898</v>
      </c>
      <c r="C2673" t="s">
        <v>61</v>
      </c>
      <c r="D2673" t="s">
        <v>2078</v>
      </c>
      <c r="E2673" t="s">
        <v>2079</v>
      </c>
      <c r="F2673" t="s">
        <v>57</v>
      </c>
      <c r="G2673">
        <v>582.947</v>
      </c>
      <c r="H2673">
        <v>32.7363</v>
      </c>
      <c r="I2673">
        <v>-94.941474240999995</v>
      </c>
      <c r="J2673">
        <v>48459</v>
      </c>
    </row>
    <row r="2674" spans="1:10" x14ac:dyDescent="0.25">
      <c r="A2674" t="str">
        <f t="shared" si="41"/>
        <v>TXUpton</v>
      </c>
      <c r="B2674" t="s">
        <v>1898</v>
      </c>
      <c r="C2674" t="s">
        <v>61</v>
      </c>
      <c r="D2674" t="s">
        <v>2080</v>
      </c>
      <c r="E2674" t="s">
        <v>2081</v>
      </c>
      <c r="F2674" t="s">
        <v>57</v>
      </c>
      <c r="G2674">
        <v>1241.3240000000001</v>
      </c>
      <c r="H2674">
        <v>31.3687</v>
      </c>
      <c r="I2674">
        <v>-102.04302119499999</v>
      </c>
      <c r="J2674">
        <v>48461</v>
      </c>
    </row>
    <row r="2675" spans="1:10" x14ac:dyDescent="0.25">
      <c r="A2675" t="str">
        <f t="shared" si="41"/>
        <v>TXUvalde</v>
      </c>
      <c r="B2675" t="s">
        <v>1898</v>
      </c>
      <c r="C2675" t="s">
        <v>61</v>
      </c>
      <c r="D2675" t="s">
        <v>2082</v>
      </c>
      <c r="E2675" t="s">
        <v>2083</v>
      </c>
      <c r="F2675" t="s">
        <v>57</v>
      </c>
      <c r="G2675">
        <v>1551.9459999999999</v>
      </c>
      <c r="H2675">
        <v>29.357299999999999</v>
      </c>
      <c r="I2675">
        <v>-99.762262363000005</v>
      </c>
      <c r="J2675">
        <v>48463</v>
      </c>
    </row>
    <row r="2676" spans="1:10" x14ac:dyDescent="0.25">
      <c r="A2676" t="str">
        <f t="shared" si="41"/>
        <v>TXVal Verde</v>
      </c>
      <c r="B2676" t="s">
        <v>1898</v>
      </c>
      <c r="C2676" t="s">
        <v>61</v>
      </c>
      <c r="D2676" t="s">
        <v>2084</v>
      </c>
      <c r="E2676" t="s">
        <v>2085</v>
      </c>
      <c r="F2676" t="s">
        <v>57</v>
      </c>
      <c r="G2676">
        <v>3144.75</v>
      </c>
      <c r="H2676">
        <v>29.892600000000002</v>
      </c>
      <c r="I2676">
        <v>-101.152152793</v>
      </c>
      <c r="J2676">
        <v>48465</v>
      </c>
    </row>
    <row r="2677" spans="1:10" x14ac:dyDescent="0.25">
      <c r="A2677" t="str">
        <f t="shared" si="41"/>
        <v>TXWalker</v>
      </c>
      <c r="B2677" t="s">
        <v>1898</v>
      </c>
      <c r="C2677" t="s">
        <v>61</v>
      </c>
      <c r="D2677" t="s">
        <v>2086</v>
      </c>
      <c r="E2677" t="s">
        <v>428</v>
      </c>
      <c r="F2677" t="s">
        <v>57</v>
      </c>
      <c r="G2677">
        <v>784.16899999999896</v>
      </c>
      <c r="H2677">
        <v>30.739000000000001</v>
      </c>
      <c r="I2677">
        <v>-95.572311899300004</v>
      </c>
      <c r="J2677">
        <v>48471</v>
      </c>
    </row>
    <row r="2678" spans="1:10" x14ac:dyDescent="0.25">
      <c r="A2678" t="str">
        <f t="shared" si="41"/>
        <v>TXWise</v>
      </c>
      <c r="B2678" t="s">
        <v>1898</v>
      </c>
      <c r="C2678" t="s">
        <v>61</v>
      </c>
      <c r="D2678" t="s">
        <v>2087</v>
      </c>
      <c r="E2678" t="s">
        <v>2088</v>
      </c>
      <c r="F2678" t="s">
        <v>57</v>
      </c>
      <c r="G2678">
        <v>904.42200000000003</v>
      </c>
      <c r="H2678">
        <v>33.215899999999998</v>
      </c>
      <c r="I2678">
        <v>-97.654479953700005</v>
      </c>
      <c r="J2678">
        <v>48497</v>
      </c>
    </row>
    <row r="2679" spans="1:10" x14ac:dyDescent="0.25">
      <c r="A2679" t="str">
        <f t="shared" si="41"/>
        <v>TXYoakum</v>
      </c>
      <c r="B2679" t="s">
        <v>1898</v>
      </c>
      <c r="C2679" t="s">
        <v>61</v>
      </c>
      <c r="D2679" t="s">
        <v>2089</v>
      </c>
      <c r="E2679" t="s">
        <v>2090</v>
      </c>
      <c r="F2679" t="s">
        <v>57</v>
      </c>
      <c r="G2679">
        <v>799.70799999999895</v>
      </c>
      <c r="H2679">
        <v>33.173000000000002</v>
      </c>
      <c r="I2679">
        <v>-102.827808199</v>
      </c>
      <c r="J2679">
        <v>48501</v>
      </c>
    </row>
    <row r="2680" spans="1:10" x14ac:dyDescent="0.25">
      <c r="A2680" t="str">
        <f t="shared" si="41"/>
        <v>TXYoung</v>
      </c>
      <c r="B2680" t="s">
        <v>1898</v>
      </c>
      <c r="C2680" t="s">
        <v>61</v>
      </c>
      <c r="D2680" t="s">
        <v>2091</v>
      </c>
      <c r="E2680" t="s">
        <v>2092</v>
      </c>
      <c r="F2680" t="s">
        <v>57</v>
      </c>
      <c r="G2680">
        <v>914.46799999999905</v>
      </c>
      <c r="H2680">
        <v>33.176600000000001</v>
      </c>
      <c r="I2680">
        <v>-98.687750726299996</v>
      </c>
      <c r="J2680">
        <v>48503</v>
      </c>
    </row>
    <row r="2681" spans="1:10" x14ac:dyDescent="0.25">
      <c r="A2681" t="str">
        <f t="shared" si="41"/>
        <v>TXZapata</v>
      </c>
      <c r="B2681" t="s">
        <v>1898</v>
      </c>
      <c r="C2681" t="s">
        <v>61</v>
      </c>
      <c r="D2681" t="s">
        <v>2093</v>
      </c>
      <c r="E2681" t="s">
        <v>265</v>
      </c>
      <c r="F2681" t="s">
        <v>57</v>
      </c>
      <c r="G2681">
        <v>998.41200000000003</v>
      </c>
      <c r="H2681">
        <v>27.000800000000002</v>
      </c>
      <c r="I2681">
        <v>-99.168631137199995</v>
      </c>
      <c r="J2681">
        <v>48505</v>
      </c>
    </row>
    <row r="2682" spans="1:10" x14ac:dyDescent="0.25">
      <c r="A2682" t="str">
        <f t="shared" si="41"/>
        <v>TXArcher</v>
      </c>
      <c r="B2682" t="s">
        <v>1898</v>
      </c>
      <c r="C2682" t="s">
        <v>61</v>
      </c>
      <c r="D2682" t="s">
        <v>356</v>
      </c>
      <c r="E2682" t="s">
        <v>2094</v>
      </c>
      <c r="F2682" t="s">
        <v>57</v>
      </c>
      <c r="G2682">
        <v>903.11</v>
      </c>
      <c r="H2682">
        <v>33.615200000000002</v>
      </c>
      <c r="I2682">
        <v>-98.687617823599993</v>
      </c>
      <c r="J2682">
        <v>48009</v>
      </c>
    </row>
    <row r="2683" spans="1:10" x14ac:dyDescent="0.25">
      <c r="A2683" t="str">
        <f t="shared" si="41"/>
        <v>TXAtascosa</v>
      </c>
      <c r="B2683" t="s">
        <v>1898</v>
      </c>
      <c r="C2683" t="s">
        <v>61</v>
      </c>
      <c r="D2683" t="s">
        <v>415</v>
      </c>
      <c r="E2683" t="s">
        <v>2095</v>
      </c>
      <c r="F2683" t="s">
        <v>57</v>
      </c>
      <c r="G2683">
        <v>1219.5440000000001</v>
      </c>
      <c r="H2683">
        <v>28.8935</v>
      </c>
      <c r="I2683">
        <v>-98.527139934000004</v>
      </c>
      <c r="J2683">
        <v>48013</v>
      </c>
    </row>
    <row r="2684" spans="1:10" x14ac:dyDescent="0.25">
      <c r="A2684" t="str">
        <f t="shared" si="41"/>
        <v>TXBailey</v>
      </c>
      <c r="B2684" t="s">
        <v>1898</v>
      </c>
      <c r="C2684" t="s">
        <v>61</v>
      </c>
      <c r="D2684" t="s">
        <v>418</v>
      </c>
      <c r="E2684" t="s">
        <v>2096</v>
      </c>
      <c r="F2684" t="s">
        <v>57</v>
      </c>
      <c r="G2684">
        <v>826.79700000000003</v>
      </c>
      <c r="H2684">
        <v>34.068600000000004</v>
      </c>
      <c r="I2684">
        <v>-102.829872041</v>
      </c>
      <c r="J2684">
        <v>48017</v>
      </c>
    </row>
    <row r="2685" spans="1:10" x14ac:dyDescent="0.25">
      <c r="A2685" t="str">
        <f t="shared" si="41"/>
        <v>TXBandera</v>
      </c>
      <c r="B2685" t="s">
        <v>1898</v>
      </c>
      <c r="C2685" t="s">
        <v>61</v>
      </c>
      <c r="D2685" t="s">
        <v>419</v>
      </c>
      <c r="E2685" t="s">
        <v>2097</v>
      </c>
      <c r="F2685" t="s">
        <v>57</v>
      </c>
      <c r="G2685">
        <v>790.96100000000001</v>
      </c>
      <c r="H2685">
        <v>29.747199999999999</v>
      </c>
      <c r="I2685">
        <v>-99.246253924900003</v>
      </c>
      <c r="J2685">
        <v>48019</v>
      </c>
    </row>
    <row r="2686" spans="1:10" x14ac:dyDescent="0.25">
      <c r="A2686" t="str">
        <f t="shared" si="41"/>
        <v>TXWebb</v>
      </c>
      <c r="B2686" t="s">
        <v>1898</v>
      </c>
      <c r="C2686" t="s">
        <v>61</v>
      </c>
      <c r="D2686" t="s">
        <v>2098</v>
      </c>
      <c r="E2686" t="s">
        <v>2099</v>
      </c>
      <c r="F2686" t="s">
        <v>57</v>
      </c>
      <c r="G2686">
        <v>3361.482</v>
      </c>
      <c r="H2686">
        <v>27.760999999999999</v>
      </c>
      <c r="I2686">
        <v>-99.331812104999997</v>
      </c>
      <c r="J2686">
        <v>48479</v>
      </c>
    </row>
    <row r="2687" spans="1:10" x14ac:dyDescent="0.25">
      <c r="A2687" t="str">
        <f t="shared" si="41"/>
        <v>TXWheeler</v>
      </c>
      <c r="B2687" t="s">
        <v>1898</v>
      </c>
      <c r="C2687" t="s">
        <v>61</v>
      </c>
      <c r="D2687" t="s">
        <v>2100</v>
      </c>
      <c r="E2687" t="s">
        <v>739</v>
      </c>
      <c r="F2687" t="s">
        <v>57</v>
      </c>
      <c r="G2687">
        <v>914.52300000000002</v>
      </c>
      <c r="H2687">
        <v>35.401299999999999</v>
      </c>
      <c r="I2687">
        <v>-100.269757028</v>
      </c>
      <c r="J2687">
        <v>48483</v>
      </c>
    </row>
    <row r="2688" spans="1:10" x14ac:dyDescent="0.25">
      <c r="A2688" t="str">
        <f t="shared" si="41"/>
        <v>TXWichita</v>
      </c>
      <c r="B2688" t="s">
        <v>1898</v>
      </c>
      <c r="C2688" t="s">
        <v>61</v>
      </c>
      <c r="D2688" t="s">
        <v>2101</v>
      </c>
      <c r="E2688" t="s">
        <v>1066</v>
      </c>
      <c r="F2688" t="s">
        <v>57</v>
      </c>
      <c r="G2688">
        <v>627.77599999999904</v>
      </c>
      <c r="H2688">
        <v>33.988</v>
      </c>
      <c r="I2688">
        <v>-98.703781429399996</v>
      </c>
      <c r="J2688">
        <v>48485</v>
      </c>
    </row>
    <row r="2689" spans="1:10" x14ac:dyDescent="0.25">
      <c r="A2689" t="str">
        <f t="shared" si="41"/>
        <v>TXWilbarger</v>
      </c>
      <c r="B2689" t="s">
        <v>1898</v>
      </c>
      <c r="C2689" t="s">
        <v>61</v>
      </c>
      <c r="D2689" t="s">
        <v>2102</v>
      </c>
      <c r="E2689" t="s">
        <v>2103</v>
      </c>
      <c r="F2689" t="s">
        <v>57</v>
      </c>
      <c r="G2689">
        <v>970.84400000000005</v>
      </c>
      <c r="H2689">
        <v>34.0809</v>
      </c>
      <c r="I2689">
        <v>-99.241090194899996</v>
      </c>
      <c r="J2689">
        <v>48487</v>
      </c>
    </row>
    <row r="2690" spans="1:10" x14ac:dyDescent="0.25">
      <c r="A2690" t="str">
        <f t="shared" si="41"/>
        <v>TXWillacy</v>
      </c>
      <c r="B2690" t="s">
        <v>1898</v>
      </c>
      <c r="C2690" t="s">
        <v>61</v>
      </c>
      <c r="D2690" t="s">
        <v>2104</v>
      </c>
      <c r="E2690" t="s">
        <v>262</v>
      </c>
      <c r="F2690" t="s">
        <v>57</v>
      </c>
      <c r="G2690">
        <v>590.55399999999895</v>
      </c>
      <c r="H2690">
        <v>26.470700000000001</v>
      </c>
      <c r="I2690">
        <v>-97.667876723299997</v>
      </c>
      <c r="J2690">
        <v>48489</v>
      </c>
    </row>
    <row r="2691" spans="1:10" x14ac:dyDescent="0.25">
      <c r="A2691" t="str">
        <f t="shared" ref="A2691:A2754" si="42">C2691&amp;E2691</f>
        <v>TXWilson</v>
      </c>
      <c r="B2691" t="s">
        <v>1898</v>
      </c>
      <c r="C2691" t="s">
        <v>61</v>
      </c>
      <c r="D2691" t="s">
        <v>2105</v>
      </c>
      <c r="E2691" t="s">
        <v>1101</v>
      </c>
      <c r="F2691" t="s">
        <v>57</v>
      </c>
      <c r="G2691">
        <v>803.73299999999904</v>
      </c>
      <c r="H2691">
        <v>29.173999999999999</v>
      </c>
      <c r="I2691">
        <v>-98.086585867400004</v>
      </c>
      <c r="J2691">
        <v>48493</v>
      </c>
    </row>
    <row r="2692" spans="1:10" x14ac:dyDescent="0.25">
      <c r="A2692" t="str">
        <f t="shared" si="42"/>
        <v>TXCooke</v>
      </c>
      <c r="B2692" t="s">
        <v>1898</v>
      </c>
      <c r="C2692" t="s">
        <v>61</v>
      </c>
      <c r="D2692" t="s">
        <v>396</v>
      </c>
      <c r="E2692" t="s">
        <v>2106</v>
      </c>
      <c r="F2692" t="s">
        <v>57</v>
      </c>
      <c r="G2692">
        <v>874.75900000000001</v>
      </c>
      <c r="H2692">
        <v>33.638800000000003</v>
      </c>
      <c r="I2692">
        <v>-97.212919650000003</v>
      </c>
      <c r="J2692">
        <v>48097</v>
      </c>
    </row>
    <row r="2693" spans="1:10" x14ac:dyDescent="0.25">
      <c r="A2693" t="str">
        <f t="shared" si="42"/>
        <v>TXCoryell</v>
      </c>
      <c r="B2693" t="s">
        <v>1898</v>
      </c>
      <c r="C2693" t="s">
        <v>61</v>
      </c>
      <c r="D2693" t="s">
        <v>397</v>
      </c>
      <c r="E2693" t="s">
        <v>2107</v>
      </c>
      <c r="F2693" t="s">
        <v>57</v>
      </c>
      <c r="G2693">
        <v>1052.066</v>
      </c>
      <c r="H2693">
        <v>31.390899999999998</v>
      </c>
      <c r="I2693">
        <v>-97.799225749300007</v>
      </c>
      <c r="J2693">
        <v>48099</v>
      </c>
    </row>
    <row r="2694" spans="1:10" x14ac:dyDescent="0.25">
      <c r="A2694" t="str">
        <f t="shared" si="42"/>
        <v>TXCrosby</v>
      </c>
      <c r="B2694" t="s">
        <v>1898</v>
      </c>
      <c r="C2694" t="s">
        <v>61</v>
      </c>
      <c r="D2694" t="s">
        <v>398</v>
      </c>
      <c r="E2694" t="s">
        <v>2108</v>
      </c>
      <c r="F2694" t="s">
        <v>57</v>
      </c>
      <c r="G2694">
        <v>900.19799999999896</v>
      </c>
      <c r="H2694">
        <v>33.614699999999999</v>
      </c>
      <c r="I2694">
        <v>-101.299977361</v>
      </c>
      <c r="J2694">
        <v>48107</v>
      </c>
    </row>
    <row r="2695" spans="1:10" x14ac:dyDescent="0.25">
      <c r="A2695" t="str">
        <f t="shared" si="42"/>
        <v>TXCulberson</v>
      </c>
      <c r="B2695" t="s">
        <v>1898</v>
      </c>
      <c r="C2695" t="s">
        <v>61</v>
      </c>
      <c r="D2695" t="s">
        <v>400</v>
      </c>
      <c r="E2695" t="s">
        <v>2109</v>
      </c>
      <c r="F2695" t="s">
        <v>57</v>
      </c>
      <c r="G2695">
        <v>3812.7979999999998</v>
      </c>
      <c r="H2695">
        <v>31.447099999999999</v>
      </c>
      <c r="I2695">
        <v>-104.51739384699999</v>
      </c>
      <c r="J2695">
        <v>48109</v>
      </c>
    </row>
    <row r="2696" spans="1:10" x14ac:dyDescent="0.25">
      <c r="A2696" t="str">
        <f t="shared" si="42"/>
        <v>TXDallam</v>
      </c>
      <c r="B2696" t="s">
        <v>1898</v>
      </c>
      <c r="C2696" t="s">
        <v>61</v>
      </c>
      <c r="D2696" t="s">
        <v>443</v>
      </c>
      <c r="E2696" t="s">
        <v>2110</v>
      </c>
      <c r="F2696" t="s">
        <v>57</v>
      </c>
      <c r="G2696">
        <v>1503.259</v>
      </c>
      <c r="H2696">
        <v>36.277900000000002</v>
      </c>
      <c r="I2696">
        <v>-102.602285095</v>
      </c>
      <c r="J2696">
        <v>48111</v>
      </c>
    </row>
    <row r="2697" spans="1:10" x14ac:dyDescent="0.25">
      <c r="A2697" t="str">
        <f t="shared" si="42"/>
        <v>TXDawson</v>
      </c>
      <c r="B2697" t="s">
        <v>1898</v>
      </c>
      <c r="C2697" t="s">
        <v>61</v>
      </c>
      <c r="D2697" t="s">
        <v>404</v>
      </c>
      <c r="E2697" t="s">
        <v>759</v>
      </c>
      <c r="F2697" t="s">
        <v>57</v>
      </c>
      <c r="G2697">
        <v>900.30600000000004</v>
      </c>
      <c r="H2697">
        <v>32.7425</v>
      </c>
      <c r="I2697">
        <v>-101.94767351500001</v>
      </c>
      <c r="J2697">
        <v>48115</v>
      </c>
    </row>
    <row r="2698" spans="1:10" x14ac:dyDescent="0.25">
      <c r="A2698" t="str">
        <f t="shared" si="42"/>
        <v>TXDeaf Smith</v>
      </c>
      <c r="B2698" t="s">
        <v>1898</v>
      </c>
      <c r="C2698" t="s">
        <v>61</v>
      </c>
      <c r="D2698" t="s">
        <v>406</v>
      </c>
      <c r="E2698" t="s">
        <v>2111</v>
      </c>
      <c r="F2698" t="s">
        <v>57</v>
      </c>
      <c r="G2698">
        <v>1496.8679999999999</v>
      </c>
      <c r="H2698">
        <v>34.966099999999997</v>
      </c>
      <c r="I2698">
        <v>-102.605009951</v>
      </c>
      <c r="J2698">
        <v>48117</v>
      </c>
    </row>
    <row r="2699" spans="1:10" x14ac:dyDescent="0.25">
      <c r="A2699" t="str">
        <f t="shared" si="42"/>
        <v>TXDenton</v>
      </c>
      <c r="B2699" t="s">
        <v>1898</v>
      </c>
      <c r="C2699" t="s">
        <v>61</v>
      </c>
      <c r="D2699" t="s">
        <v>410</v>
      </c>
      <c r="E2699" t="s">
        <v>2112</v>
      </c>
      <c r="F2699" t="s">
        <v>57</v>
      </c>
      <c r="G2699">
        <v>878.43200000000002</v>
      </c>
      <c r="H2699">
        <v>33.205300000000001</v>
      </c>
      <c r="I2699">
        <v>-97.116962634700002</v>
      </c>
      <c r="J2699">
        <v>48121</v>
      </c>
    </row>
    <row r="2700" spans="1:10" x14ac:dyDescent="0.25">
      <c r="A2700" t="str">
        <f t="shared" si="42"/>
        <v>TXDeWitt</v>
      </c>
      <c r="B2700" t="s">
        <v>1898</v>
      </c>
      <c r="C2700" t="s">
        <v>61</v>
      </c>
      <c r="D2700" t="s">
        <v>423</v>
      </c>
      <c r="E2700" t="s">
        <v>2113</v>
      </c>
      <c r="F2700" t="s">
        <v>57</v>
      </c>
      <c r="G2700">
        <v>908.97500000000002</v>
      </c>
      <c r="H2700">
        <v>29.082100000000001</v>
      </c>
      <c r="I2700">
        <v>-97.356793342000003</v>
      </c>
      <c r="J2700">
        <v>48123</v>
      </c>
    </row>
    <row r="2701" spans="1:10" x14ac:dyDescent="0.25">
      <c r="A2701" t="str">
        <f t="shared" si="42"/>
        <v>TXBastrop</v>
      </c>
      <c r="B2701" t="s">
        <v>1898</v>
      </c>
      <c r="C2701" t="s">
        <v>61</v>
      </c>
      <c r="D2701" t="s">
        <v>421</v>
      </c>
      <c r="E2701" t="s">
        <v>2114</v>
      </c>
      <c r="F2701" t="s">
        <v>57</v>
      </c>
      <c r="G2701">
        <v>888.14999999999895</v>
      </c>
      <c r="H2701">
        <v>30.1036</v>
      </c>
      <c r="I2701">
        <v>-97.312032693999996</v>
      </c>
      <c r="J2701">
        <v>48021</v>
      </c>
    </row>
    <row r="2702" spans="1:10" x14ac:dyDescent="0.25">
      <c r="A2702" t="str">
        <f t="shared" si="42"/>
        <v>TXBell</v>
      </c>
      <c r="B2702" t="s">
        <v>1898</v>
      </c>
      <c r="C2702" t="s">
        <v>61</v>
      </c>
      <c r="D2702" t="s">
        <v>364</v>
      </c>
      <c r="E2702" t="s">
        <v>1122</v>
      </c>
      <c r="F2702" t="s">
        <v>57</v>
      </c>
      <c r="G2702">
        <v>1051.0160000000001</v>
      </c>
      <c r="H2702">
        <v>31.037700000000001</v>
      </c>
      <c r="I2702">
        <v>-97.478242828199996</v>
      </c>
      <c r="J2702">
        <v>48027</v>
      </c>
    </row>
    <row r="2703" spans="1:10" x14ac:dyDescent="0.25">
      <c r="A2703" t="str">
        <f t="shared" si="42"/>
        <v>TXBlanco</v>
      </c>
      <c r="B2703" t="s">
        <v>1898</v>
      </c>
      <c r="C2703" t="s">
        <v>61</v>
      </c>
      <c r="D2703" t="s">
        <v>323</v>
      </c>
      <c r="E2703" t="s">
        <v>2115</v>
      </c>
      <c r="F2703" t="s">
        <v>57</v>
      </c>
      <c r="G2703">
        <v>709.25099999999895</v>
      </c>
      <c r="H2703">
        <v>30.266300000000001</v>
      </c>
      <c r="I2703">
        <v>-98.399859151800001</v>
      </c>
      <c r="J2703">
        <v>48031</v>
      </c>
    </row>
    <row r="2704" spans="1:10" x14ac:dyDescent="0.25">
      <c r="A2704" t="str">
        <f t="shared" si="42"/>
        <v>TXBorden</v>
      </c>
      <c r="B2704" t="s">
        <v>1898</v>
      </c>
      <c r="C2704" t="s">
        <v>61</v>
      </c>
      <c r="D2704" t="s">
        <v>366</v>
      </c>
      <c r="E2704" t="s">
        <v>2116</v>
      </c>
      <c r="F2704" t="s">
        <v>57</v>
      </c>
      <c r="G2704">
        <v>897.44299999999896</v>
      </c>
      <c r="H2704">
        <v>32.743699999999997</v>
      </c>
      <c r="I2704">
        <v>-101.43173143200001</v>
      </c>
      <c r="J2704">
        <v>48033</v>
      </c>
    </row>
    <row r="2705" spans="1:10" x14ac:dyDescent="0.25">
      <c r="A2705" t="str">
        <f t="shared" si="42"/>
        <v>TXBrewster</v>
      </c>
      <c r="B2705" t="s">
        <v>1898</v>
      </c>
      <c r="C2705" t="s">
        <v>61</v>
      </c>
      <c r="D2705" t="s">
        <v>370</v>
      </c>
      <c r="E2705" t="s">
        <v>2117</v>
      </c>
      <c r="F2705" t="s">
        <v>57</v>
      </c>
      <c r="G2705">
        <v>6183.7330000000002</v>
      </c>
      <c r="H2705">
        <v>29.811800000000002</v>
      </c>
      <c r="I2705">
        <v>-103.25189829</v>
      </c>
      <c r="J2705">
        <v>48043</v>
      </c>
    </row>
    <row r="2706" spans="1:10" x14ac:dyDescent="0.25">
      <c r="A2706" t="str">
        <f t="shared" si="42"/>
        <v>TXBriscoe</v>
      </c>
      <c r="B2706" t="s">
        <v>1898</v>
      </c>
      <c r="C2706" t="s">
        <v>61</v>
      </c>
      <c r="D2706" t="s">
        <v>331</v>
      </c>
      <c r="E2706" t="s">
        <v>2118</v>
      </c>
      <c r="F2706" t="s">
        <v>57</v>
      </c>
      <c r="G2706">
        <v>900.00099999999895</v>
      </c>
      <c r="H2706">
        <v>34.530299999999997</v>
      </c>
      <c r="I2706">
        <v>-101.208556007</v>
      </c>
      <c r="J2706">
        <v>48045</v>
      </c>
    </row>
    <row r="2707" spans="1:10" x14ac:dyDescent="0.25">
      <c r="A2707" t="str">
        <f t="shared" si="42"/>
        <v>TXBrooks</v>
      </c>
      <c r="B2707" t="s">
        <v>1898</v>
      </c>
      <c r="C2707" t="s">
        <v>61</v>
      </c>
      <c r="D2707" t="s">
        <v>372</v>
      </c>
      <c r="E2707" t="s">
        <v>681</v>
      </c>
      <c r="F2707" t="s">
        <v>57</v>
      </c>
      <c r="G2707">
        <v>943.36400000000003</v>
      </c>
      <c r="H2707">
        <v>27.031600000000001</v>
      </c>
      <c r="I2707">
        <v>-98.218712774099998</v>
      </c>
      <c r="J2707">
        <v>48047</v>
      </c>
    </row>
    <row r="2708" spans="1:10" x14ac:dyDescent="0.25">
      <c r="A2708" t="str">
        <f t="shared" si="42"/>
        <v>TXBrown</v>
      </c>
      <c r="B2708" t="s">
        <v>1898</v>
      </c>
      <c r="C2708" t="s">
        <v>61</v>
      </c>
      <c r="D2708" t="s">
        <v>333</v>
      </c>
      <c r="E2708" t="s">
        <v>909</v>
      </c>
      <c r="F2708" t="s">
        <v>57</v>
      </c>
      <c r="G2708">
        <v>944.43299999999897</v>
      </c>
      <c r="H2708">
        <v>31.7743</v>
      </c>
      <c r="I2708">
        <v>-98.999789601299995</v>
      </c>
      <c r="J2708">
        <v>48049</v>
      </c>
    </row>
    <row r="2709" spans="1:10" x14ac:dyDescent="0.25">
      <c r="A2709" t="str">
        <f t="shared" si="42"/>
        <v>TXBurnet</v>
      </c>
      <c r="B2709" t="s">
        <v>1898</v>
      </c>
      <c r="C2709" t="s">
        <v>61</v>
      </c>
      <c r="D2709" t="s">
        <v>335</v>
      </c>
      <c r="E2709" t="s">
        <v>2119</v>
      </c>
      <c r="F2709" t="s">
        <v>57</v>
      </c>
      <c r="G2709">
        <v>994.25800000000004</v>
      </c>
      <c r="H2709">
        <v>30.7883</v>
      </c>
      <c r="I2709">
        <v>-98.182444855200004</v>
      </c>
      <c r="J2709">
        <v>48053</v>
      </c>
    </row>
    <row r="2710" spans="1:10" x14ac:dyDescent="0.25">
      <c r="A2710" t="str">
        <f t="shared" si="42"/>
        <v>TXCallahan</v>
      </c>
      <c r="B2710" t="s">
        <v>1898</v>
      </c>
      <c r="C2710" t="s">
        <v>61</v>
      </c>
      <c r="D2710" t="s">
        <v>378</v>
      </c>
      <c r="E2710" t="s">
        <v>2120</v>
      </c>
      <c r="F2710" t="s">
        <v>57</v>
      </c>
      <c r="G2710">
        <v>899.37199999999905</v>
      </c>
      <c r="H2710">
        <v>32.297699999999999</v>
      </c>
      <c r="I2710">
        <v>-99.373491198799996</v>
      </c>
      <c r="J2710">
        <v>48059</v>
      </c>
    </row>
    <row r="2711" spans="1:10" x14ac:dyDescent="0.25">
      <c r="A2711" t="str">
        <f t="shared" si="42"/>
        <v>TXCarson</v>
      </c>
      <c r="B2711" t="s">
        <v>1898</v>
      </c>
      <c r="C2711" t="s">
        <v>61</v>
      </c>
      <c r="D2711" t="s">
        <v>382</v>
      </c>
      <c r="E2711" t="s">
        <v>2121</v>
      </c>
      <c r="F2711" t="s">
        <v>57</v>
      </c>
      <c r="G2711">
        <v>920.22</v>
      </c>
      <c r="H2711">
        <v>35.403500000000001</v>
      </c>
      <c r="I2711">
        <v>-101.354258192</v>
      </c>
      <c r="J2711">
        <v>48065</v>
      </c>
    </row>
    <row r="2712" spans="1:10" x14ac:dyDescent="0.25">
      <c r="A2712" t="str">
        <f t="shared" si="42"/>
        <v>TXCastro</v>
      </c>
      <c r="B2712" t="s">
        <v>1898</v>
      </c>
      <c r="C2712" t="s">
        <v>61</v>
      </c>
      <c r="D2712" t="s">
        <v>433</v>
      </c>
      <c r="E2712" t="s">
        <v>2122</v>
      </c>
      <c r="F2712" t="s">
        <v>57</v>
      </c>
      <c r="G2712">
        <v>894.43399999999895</v>
      </c>
      <c r="H2712">
        <v>34.529899999999998</v>
      </c>
      <c r="I2712">
        <v>-102.261669656</v>
      </c>
      <c r="J2712">
        <v>48069</v>
      </c>
    </row>
    <row r="2713" spans="1:10" x14ac:dyDescent="0.25">
      <c r="A2713" t="str">
        <f t="shared" si="42"/>
        <v>TXChildress</v>
      </c>
      <c r="B2713" t="s">
        <v>1898</v>
      </c>
      <c r="C2713" t="s">
        <v>61</v>
      </c>
      <c r="D2713" t="s">
        <v>343</v>
      </c>
      <c r="E2713" t="s">
        <v>2123</v>
      </c>
      <c r="F2713" t="s">
        <v>57</v>
      </c>
      <c r="G2713">
        <v>696.40499999999895</v>
      </c>
      <c r="H2713">
        <v>34.529200000000003</v>
      </c>
      <c r="I2713">
        <v>-100.20757148200001</v>
      </c>
      <c r="J2713">
        <v>48075</v>
      </c>
    </row>
    <row r="2714" spans="1:10" x14ac:dyDescent="0.25">
      <c r="A2714" t="str">
        <f t="shared" si="42"/>
        <v>TXClay</v>
      </c>
      <c r="B2714" t="s">
        <v>1898</v>
      </c>
      <c r="C2714" t="s">
        <v>61</v>
      </c>
      <c r="D2714" t="s">
        <v>345</v>
      </c>
      <c r="E2714" t="s">
        <v>365</v>
      </c>
      <c r="F2714" t="s">
        <v>57</v>
      </c>
      <c r="G2714">
        <v>1088.721</v>
      </c>
      <c r="H2714">
        <v>33.785400000000003</v>
      </c>
      <c r="I2714">
        <v>-98.2085903057</v>
      </c>
      <c r="J2714">
        <v>48077</v>
      </c>
    </row>
    <row r="2715" spans="1:10" x14ac:dyDescent="0.25">
      <c r="A2715" t="str">
        <f t="shared" si="42"/>
        <v>TXCoke</v>
      </c>
      <c r="B2715" t="s">
        <v>1898</v>
      </c>
      <c r="C2715" t="s">
        <v>61</v>
      </c>
      <c r="D2715" t="s">
        <v>435</v>
      </c>
      <c r="E2715" t="s">
        <v>2124</v>
      </c>
      <c r="F2715" t="s">
        <v>57</v>
      </c>
      <c r="G2715">
        <v>911.47</v>
      </c>
      <c r="H2715">
        <v>31.8886</v>
      </c>
      <c r="I2715">
        <v>-100.529863854</v>
      </c>
      <c r="J2715">
        <v>48081</v>
      </c>
    </row>
    <row r="2716" spans="1:10" x14ac:dyDescent="0.25">
      <c r="A2716" t="str">
        <f t="shared" si="42"/>
        <v>TXCollin</v>
      </c>
      <c r="B2716" t="s">
        <v>1898</v>
      </c>
      <c r="C2716" t="s">
        <v>61</v>
      </c>
      <c r="D2716" t="s">
        <v>386</v>
      </c>
      <c r="E2716" t="s">
        <v>2125</v>
      </c>
      <c r="F2716" t="s">
        <v>57</v>
      </c>
      <c r="G2716">
        <v>841.22500000000002</v>
      </c>
      <c r="H2716">
        <v>33.187899999999999</v>
      </c>
      <c r="I2716">
        <v>-96.572370839200005</v>
      </c>
      <c r="J2716">
        <v>48085</v>
      </c>
    </row>
    <row r="2717" spans="1:10" x14ac:dyDescent="0.25">
      <c r="A2717" t="str">
        <f t="shared" si="42"/>
        <v>TXCollingsworth</v>
      </c>
      <c r="B2717" t="s">
        <v>1898</v>
      </c>
      <c r="C2717" t="s">
        <v>61</v>
      </c>
      <c r="D2717" t="s">
        <v>388</v>
      </c>
      <c r="E2717" t="s">
        <v>2126</v>
      </c>
      <c r="F2717" t="s">
        <v>57</v>
      </c>
      <c r="G2717">
        <v>918.44100000000003</v>
      </c>
      <c r="H2717">
        <v>34.9649</v>
      </c>
      <c r="I2717">
        <v>-100.270042315</v>
      </c>
      <c r="J2717">
        <v>48087</v>
      </c>
    </row>
    <row r="2718" spans="1:10" x14ac:dyDescent="0.25">
      <c r="A2718" t="str">
        <f t="shared" si="42"/>
        <v>TXColorado</v>
      </c>
      <c r="B2718" t="s">
        <v>1898</v>
      </c>
      <c r="C2718" t="s">
        <v>61</v>
      </c>
      <c r="D2718" t="s">
        <v>390</v>
      </c>
      <c r="E2718" t="s">
        <v>2127</v>
      </c>
      <c r="F2718" t="s">
        <v>57</v>
      </c>
      <c r="G2718">
        <v>960.274</v>
      </c>
      <c r="H2718">
        <v>29.620799999999999</v>
      </c>
      <c r="I2718">
        <v>-96.526280866299999</v>
      </c>
      <c r="J2718">
        <v>48089</v>
      </c>
    </row>
    <row r="2719" spans="1:10" x14ac:dyDescent="0.25">
      <c r="A2719" t="str">
        <f t="shared" si="42"/>
        <v>TXComanche</v>
      </c>
      <c r="B2719" t="s">
        <v>1898</v>
      </c>
      <c r="C2719" t="s">
        <v>61</v>
      </c>
      <c r="D2719" t="s">
        <v>438</v>
      </c>
      <c r="E2719" t="s">
        <v>1054</v>
      </c>
      <c r="F2719" t="s">
        <v>57</v>
      </c>
      <c r="G2719">
        <v>937.75400000000002</v>
      </c>
      <c r="H2719">
        <v>31.948</v>
      </c>
      <c r="I2719">
        <v>-98.558248248500007</v>
      </c>
      <c r="J2719">
        <v>48093</v>
      </c>
    </row>
    <row r="2720" spans="1:10" x14ac:dyDescent="0.25">
      <c r="A2720" t="str">
        <f t="shared" si="42"/>
        <v>TXConcho</v>
      </c>
      <c r="B2720" t="s">
        <v>1898</v>
      </c>
      <c r="C2720" t="s">
        <v>61</v>
      </c>
      <c r="D2720" t="s">
        <v>394</v>
      </c>
      <c r="E2720" t="s">
        <v>2128</v>
      </c>
      <c r="F2720" t="s">
        <v>57</v>
      </c>
      <c r="G2720">
        <v>983.79899999999895</v>
      </c>
      <c r="H2720">
        <v>31.326499999999999</v>
      </c>
      <c r="I2720">
        <v>-99.863936814499993</v>
      </c>
      <c r="J2720">
        <v>48095</v>
      </c>
    </row>
    <row r="2721" spans="1:10" x14ac:dyDescent="0.25">
      <c r="A2721" t="str">
        <f t="shared" si="42"/>
        <v>TXDonley</v>
      </c>
      <c r="B2721" t="s">
        <v>1898</v>
      </c>
      <c r="C2721" t="s">
        <v>61</v>
      </c>
      <c r="D2721" t="s">
        <v>412</v>
      </c>
      <c r="E2721" t="s">
        <v>2129</v>
      </c>
      <c r="F2721" t="s">
        <v>57</v>
      </c>
      <c r="G2721">
        <v>926.88599999999894</v>
      </c>
      <c r="H2721">
        <v>34.965400000000002</v>
      </c>
      <c r="I2721">
        <v>-100.814001901</v>
      </c>
      <c r="J2721">
        <v>48129</v>
      </c>
    </row>
    <row r="2722" spans="1:10" x14ac:dyDescent="0.25">
      <c r="A2722" t="str">
        <f t="shared" si="42"/>
        <v>TXDuval</v>
      </c>
      <c r="B2722" t="s">
        <v>1898</v>
      </c>
      <c r="C2722" t="s">
        <v>61</v>
      </c>
      <c r="D2722" t="s">
        <v>413</v>
      </c>
      <c r="E2722" t="s">
        <v>655</v>
      </c>
      <c r="F2722" t="s">
        <v>57</v>
      </c>
      <c r="G2722">
        <v>1793.481</v>
      </c>
      <c r="H2722">
        <v>27.6814</v>
      </c>
      <c r="I2722">
        <v>-98.508930652299995</v>
      </c>
      <c r="J2722">
        <v>48131</v>
      </c>
    </row>
    <row r="2723" spans="1:10" x14ac:dyDescent="0.25">
      <c r="A2723" t="str">
        <f t="shared" si="42"/>
        <v>TXEastland</v>
      </c>
      <c r="B2723" t="s">
        <v>1898</v>
      </c>
      <c r="C2723" t="s">
        <v>61</v>
      </c>
      <c r="D2723" t="s">
        <v>429</v>
      </c>
      <c r="E2723" t="s">
        <v>2130</v>
      </c>
      <c r="F2723" t="s">
        <v>57</v>
      </c>
      <c r="G2723">
        <v>926.49099999999896</v>
      </c>
      <c r="H2723">
        <v>32.327100000000002</v>
      </c>
      <c r="I2723">
        <v>-98.8323250575</v>
      </c>
      <c r="J2723">
        <v>48133</v>
      </c>
    </row>
    <row r="2724" spans="1:10" x14ac:dyDescent="0.25">
      <c r="A2724" t="str">
        <f t="shared" si="42"/>
        <v>TXEdwards</v>
      </c>
      <c r="B2724" t="s">
        <v>1898</v>
      </c>
      <c r="C2724" t="s">
        <v>61</v>
      </c>
      <c r="D2724" t="s">
        <v>521</v>
      </c>
      <c r="E2724" t="s">
        <v>916</v>
      </c>
      <c r="F2724" t="s">
        <v>57</v>
      </c>
      <c r="G2724">
        <v>2117.8580000000002</v>
      </c>
      <c r="H2724">
        <v>29.982700000000001</v>
      </c>
      <c r="I2724">
        <v>-100.304718029</v>
      </c>
      <c r="J2724">
        <v>48137</v>
      </c>
    </row>
    <row r="2725" spans="1:10" x14ac:dyDescent="0.25">
      <c r="A2725" t="str">
        <f t="shared" si="42"/>
        <v>TXEl Paso</v>
      </c>
      <c r="B2725" t="s">
        <v>1898</v>
      </c>
      <c r="C2725" t="s">
        <v>61</v>
      </c>
      <c r="D2725" t="s">
        <v>523</v>
      </c>
      <c r="E2725" t="s">
        <v>618</v>
      </c>
      <c r="F2725" t="s">
        <v>57</v>
      </c>
      <c r="G2725">
        <v>1012.693</v>
      </c>
      <c r="H2725">
        <v>31.768699999999999</v>
      </c>
      <c r="I2725">
        <v>-106.234903522</v>
      </c>
      <c r="J2725">
        <v>48141</v>
      </c>
    </row>
    <row r="2726" spans="1:10" x14ac:dyDescent="0.25">
      <c r="A2726" t="str">
        <f t="shared" si="42"/>
        <v>TXErath</v>
      </c>
      <c r="B2726" t="s">
        <v>1898</v>
      </c>
      <c r="C2726" t="s">
        <v>61</v>
      </c>
      <c r="D2726" t="s">
        <v>506</v>
      </c>
      <c r="E2726" t="s">
        <v>2131</v>
      </c>
      <c r="F2726" t="s">
        <v>57</v>
      </c>
      <c r="G2726">
        <v>1083.0709999999999</v>
      </c>
      <c r="H2726">
        <v>32.2363</v>
      </c>
      <c r="I2726">
        <v>-98.217958133300002</v>
      </c>
      <c r="J2726">
        <v>48143</v>
      </c>
    </row>
    <row r="2727" spans="1:10" x14ac:dyDescent="0.25">
      <c r="A2727" t="str">
        <f t="shared" si="42"/>
        <v>TXFalls</v>
      </c>
      <c r="B2727" t="s">
        <v>1898</v>
      </c>
      <c r="C2727" t="s">
        <v>61</v>
      </c>
      <c r="D2727" t="s">
        <v>495</v>
      </c>
      <c r="E2727" t="s">
        <v>2132</v>
      </c>
      <c r="F2727" t="s">
        <v>57</v>
      </c>
      <c r="G2727">
        <v>765.48299999999904</v>
      </c>
      <c r="H2727">
        <v>31.253299999999999</v>
      </c>
      <c r="I2727">
        <v>-96.935841969199998</v>
      </c>
      <c r="J2727">
        <v>48145</v>
      </c>
    </row>
    <row r="2728" spans="1:10" x14ac:dyDescent="0.25">
      <c r="A2728" t="str">
        <f t="shared" si="42"/>
        <v>TXFannin</v>
      </c>
      <c r="B2728" t="s">
        <v>1898</v>
      </c>
      <c r="C2728" t="s">
        <v>61</v>
      </c>
      <c r="D2728" t="s">
        <v>497</v>
      </c>
      <c r="E2728" t="s">
        <v>767</v>
      </c>
      <c r="F2728" t="s">
        <v>57</v>
      </c>
      <c r="G2728">
        <v>890.83699999999897</v>
      </c>
      <c r="H2728">
        <v>33.593899999999998</v>
      </c>
      <c r="I2728">
        <v>-96.106669082600007</v>
      </c>
      <c r="J2728">
        <v>48147</v>
      </c>
    </row>
    <row r="2729" spans="1:10" x14ac:dyDescent="0.25">
      <c r="A2729" t="str">
        <f t="shared" si="42"/>
        <v>TXFayette</v>
      </c>
      <c r="B2729" t="s">
        <v>1898</v>
      </c>
      <c r="C2729" t="s">
        <v>61</v>
      </c>
      <c r="D2729" t="s">
        <v>507</v>
      </c>
      <c r="E2729" t="s">
        <v>338</v>
      </c>
      <c r="F2729" t="s">
        <v>57</v>
      </c>
      <c r="G2729">
        <v>950.00800000000004</v>
      </c>
      <c r="H2729">
        <v>29.876799999999999</v>
      </c>
      <c r="I2729">
        <v>-96.919790796800001</v>
      </c>
      <c r="J2729">
        <v>48149</v>
      </c>
    </row>
    <row r="2730" spans="1:10" x14ac:dyDescent="0.25">
      <c r="A2730" t="str">
        <f t="shared" si="42"/>
        <v>TXFisher</v>
      </c>
      <c r="B2730" t="s">
        <v>1898</v>
      </c>
      <c r="C2730" t="s">
        <v>61</v>
      </c>
      <c r="D2730" t="s">
        <v>694</v>
      </c>
      <c r="E2730" t="s">
        <v>2133</v>
      </c>
      <c r="F2730" t="s">
        <v>57</v>
      </c>
      <c r="G2730">
        <v>898.94100000000003</v>
      </c>
      <c r="H2730">
        <v>32.742800000000003</v>
      </c>
      <c r="I2730">
        <v>-100.402188479</v>
      </c>
      <c r="J2730">
        <v>48151</v>
      </c>
    </row>
    <row r="2731" spans="1:10" x14ac:dyDescent="0.25">
      <c r="A2731" t="str">
        <f t="shared" si="42"/>
        <v>TXFranklin</v>
      </c>
      <c r="B2731" t="s">
        <v>1898</v>
      </c>
      <c r="C2731" t="s">
        <v>61</v>
      </c>
      <c r="D2731" t="s">
        <v>780</v>
      </c>
      <c r="E2731" t="s">
        <v>379</v>
      </c>
      <c r="F2731" t="s">
        <v>57</v>
      </c>
      <c r="G2731">
        <v>284.39100000000002</v>
      </c>
      <c r="H2731">
        <v>33.1755</v>
      </c>
      <c r="I2731">
        <v>-95.218436707600006</v>
      </c>
      <c r="J2731">
        <v>48159</v>
      </c>
    </row>
    <row r="2732" spans="1:10" x14ac:dyDescent="0.25">
      <c r="A2732" t="str">
        <f t="shared" si="42"/>
        <v>TXFrio</v>
      </c>
      <c r="B2732" t="s">
        <v>1898</v>
      </c>
      <c r="C2732" t="s">
        <v>61</v>
      </c>
      <c r="D2732" t="s">
        <v>695</v>
      </c>
      <c r="E2732" t="s">
        <v>2134</v>
      </c>
      <c r="F2732" t="s">
        <v>57</v>
      </c>
      <c r="G2732">
        <v>1133.5</v>
      </c>
      <c r="H2732">
        <v>28.867799999999999</v>
      </c>
      <c r="I2732">
        <v>-99.108236613200006</v>
      </c>
      <c r="J2732">
        <v>48163</v>
      </c>
    </row>
    <row r="2733" spans="1:10" x14ac:dyDescent="0.25">
      <c r="A2733" t="str">
        <f t="shared" si="42"/>
        <v>TXGaines</v>
      </c>
      <c r="B2733" t="s">
        <v>1898</v>
      </c>
      <c r="C2733" t="s">
        <v>61</v>
      </c>
      <c r="D2733" t="s">
        <v>783</v>
      </c>
      <c r="E2733" t="s">
        <v>2135</v>
      </c>
      <c r="F2733" t="s">
        <v>57</v>
      </c>
      <c r="G2733">
        <v>1502.375</v>
      </c>
      <c r="H2733">
        <v>32.740699999999997</v>
      </c>
      <c r="I2733">
        <v>-102.63517745599999</v>
      </c>
      <c r="J2733">
        <v>48165</v>
      </c>
    </row>
    <row r="2734" spans="1:10" x14ac:dyDescent="0.25">
      <c r="A2734" t="str">
        <f t="shared" si="42"/>
        <v>TXGarza</v>
      </c>
      <c r="B2734" t="s">
        <v>1898</v>
      </c>
      <c r="C2734" t="s">
        <v>61</v>
      </c>
      <c r="D2734" t="s">
        <v>786</v>
      </c>
      <c r="E2734" t="s">
        <v>2136</v>
      </c>
      <c r="F2734" t="s">
        <v>57</v>
      </c>
      <c r="G2734">
        <v>893.41200000000003</v>
      </c>
      <c r="H2734">
        <v>33.179900000000004</v>
      </c>
      <c r="I2734">
        <v>-101.298433862</v>
      </c>
      <c r="J2734">
        <v>48169</v>
      </c>
    </row>
    <row r="2735" spans="1:10" x14ac:dyDescent="0.25">
      <c r="A2735" t="str">
        <f t="shared" si="42"/>
        <v>TXGillespie</v>
      </c>
      <c r="B2735" t="s">
        <v>1898</v>
      </c>
      <c r="C2735" t="s">
        <v>61</v>
      </c>
      <c r="D2735" t="s">
        <v>696</v>
      </c>
      <c r="E2735" t="s">
        <v>2137</v>
      </c>
      <c r="F2735" t="s">
        <v>57</v>
      </c>
      <c r="G2735">
        <v>1058.2139999999999</v>
      </c>
      <c r="H2735">
        <v>30.318000000000001</v>
      </c>
      <c r="I2735">
        <v>-98.9464555765</v>
      </c>
      <c r="J2735">
        <v>48171</v>
      </c>
    </row>
    <row r="2736" spans="1:10" x14ac:dyDescent="0.25">
      <c r="A2736" t="str">
        <f t="shared" si="42"/>
        <v>TXGonzales</v>
      </c>
      <c r="B2736" t="s">
        <v>1898</v>
      </c>
      <c r="C2736" t="s">
        <v>61</v>
      </c>
      <c r="D2736" t="s">
        <v>792</v>
      </c>
      <c r="E2736" t="s">
        <v>2138</v>
      </c>
      <c r="F2736" t="s">
        <v>57</v>
      </c>
      <c r="G2736">
        <v>1066.6880000000001</v>
      </c>
      <c r="H2736">
        <v>29.456700000000001</v>
      </c>
      <c r="I2736">
        <v>-97.4925475589</v>
      </c>
      <c r="J2736">
        <v>48177</v>
      </c>
    </row>
    <row r="2737" spans="1:10" x14ac:dyDescent="0.25">
      <c r="A2737" t="str">
        <f t="shared" si="42"/>
        <v>TXGray</v>
      </c>
      <c r="B2737" t="s">
        <v>1898</v>
      </c>
      <c r="C2737" t="s">
        <v>61</v>
      </c>
      <c r="D2737" t="s">
        <v>697</v>
      </c>
      <c r="E2737" t="s">
        <v>1046</v>
      </c>
      <c r="F2737" t="s">
        <v>57</v>
      </c>
      <c r="G2737">
        <v>925.97400000000005</v>
      </c>
      <c r="H2737">
        <v>35.401200000000003</v>
      </c>
      <c r="I2737">
        <v>-100.812586075</v>
      </c>
      <c r="J2737">
        <v>48179</v>
      </c>
    </row>
    <row r="2738" spans="1:10" x14ac:dyDescent="0.25">
      <c r="A2738" t="str">
        <f t="shared" si="42"/>
        <v>TXGrayson</v>
      </c>
      <c r="B2738" t="s">
        <v>1898</v>
      </c>
      <c r="C2738" t="s">
        <v>61</v>
      </c>
      <c r="D2738" t="s">
        <v>793</v>
      </c>
      <c r="E2738" t="s">
        <v>1130</v>
      </c>
      <c r="F2738" t="s">
        <v>57</v>
      </c>
      <c r="G2738">
        <v>932.80399999999895</v>
      </c>
      <c r="H2738">
        <v>33.626800000000003</v>
      </c>
      <c r="I2738">
        <v>-96.677695491999998</v>
      </c>
      <c r="J2738">
        <v>48181</v>
      </c>
    </row>
    <row r="2739" spans="1:10" x14ac:dyDescent="0.25">
      <c r="A2739" t="str">
        <f t="shared" si="42"/>
        <v>TXRobertson</v>
      </c>
      <c r="B2739" t="s">
        <v>1898</v>
      </c>
      <c r="C2739" t="s">
        <v>61</v>
      </c>
      <c r="D2739" t="s">
        <v>2139</v>
      </c>
      <c r="E2739" t="s">
        <v>1109</v>
      </c>
      <c r="F2739" t="s">
        <v>57</v>
      </c>
      <c r="G2739">
        <v>855.68299999999897</v>
      </c>
      <c r="H2739">
        <v>31.027000000000001</v>
      </c>
      <c r="I2739">
        <v>-96.512776924600004</v>
      </c>
      <c r="J2739">
        <v>48395</v>
      </c>
    </row>
    <row r="2740" spans="1:10" x14ac:dyDescent="0.25">
      <c r="A2740" t="str">
        <f t="shared" si="42"/>
        <v>TXWashington</v>
      </c>
      <c r="B2740" t="s">
        <v>1898</v>
      </c>
      <c r="C2740" t="s">
        <v>61</v>
      </c>
      <c r="D2740" t="s">
        <v>2140</v>
      </c>
      <c r="E2740" t="s">
        <v>226</v>
      </c>
      <c r="F2740" t="s">
        <v>57</v>
      </c>
      <c r="G2740">
        <v>603.95399999999904</v>
      </c>
      <c r="H2740">
        <v>30.214500000000001</v>
      </c>
      <c r="I2740">
        <v>-96.403423974299997</v>
      </c>
      <c r="J2740">
        <v>48477</v>
      </c>
    </row>
    <row r="2741" spans="1:10" x14ac:dyDescent="0.25">
      <c r="A2741" t="str">
        <f t="shared" si="42"/>
        <v>TXEllis</v>
      </c>
      <c r="B2741" t="s">
        <v>1898</v>
      </c>
      <c r="C2741" t="s">
        <v>61</v>
      </c>
      <c r="D2741" t="s">
        <v>493</v>
      </c>
      <c r="E2741" t="s">
        <v>1042</v>
      </c>
      <c r="F2741" t="s">
        <v>57</v>
      </c>
      <c r="G2741">
        <v>935.48699999999894</v>
      </c>
      <c r="H2741">
        <v>32.348399999999998</v>
      </c>
      <c r="I2741">
        <v>-96.794511424000007</v>
      </c>
      <c r="J2741">
        <v>48139</v>
      </c>
    </row>
    <row r="2742" spans="1:10" x14ac:dyDescent="0.25">
      <c r="A2742" t="str">
        <f t="shared" si="42"/>
        <v>TXCameron</v>
      </c>
      <c r="B2742" t="s">
        <v>1898</v>
      </c>
      <c r="C2742" t="s">
        <v>61</v>
      </c>
      <c r="D2742" t="s">
        <v>339</v>
      </c>
      <c r="E2742" t="s">
        <v>224</v>
      </c>
      <c r="F2742" t="s">
        <v>57</v>
      </c>
      <c r="G2742">
        <v>890.92200000000003</v>
      </c>
      <c r="H2742">
        <v>26.128399999999999</v>
      </c>
      <c r="I2742">
        <v>-97.526330657900004</v>
      </c>
      <c r="J2742">
        <v>48061</v>
      </c>
    </row>
    <row r="2743" spans="1:10" x14ac:dyDescent="0.25">
      <c r="A2743" t="str">
        <f t="shared" si="42"/>
        <v>TXReeves</v>
      </c>
      <c r="B2743" t="s">
        <v>1898</v>
      </c>
      <c r="C2743" t="s">
        <v>61</v>
      </c>
      <c r="D2743" t="s">
        <v>2141</v>
      </c>
      <c r="E2743" t="s">
        <v>2142</v>
      </c>
      <c r="F2743" t="s">
        <v>57</v>
      </c>
      <c r="G2743">
        <v>2635.375</v>
      </c>
      <c r="H2743">
        <v>31.3232</v>
      </c>
      <c r="I2743">
        <v>-103.69308675400001</v>
      </c>
      <c r="J2743">
        <v>48389</v>
      </c>
    </row>
    <row r="2744" spans="1:10" x14ac:dyDescent="0.25">
      <c r="A2744" t="str">
        <f t="shared" si="42"/>
        <v>TXGuadalupe</v>
      </c>
      <c r="B2744" t="s">
        <v>1898</v>
      </c>
      <c r="C2744" t="s">
        <v>61</v>
      </c>
      <c r="D2744" t="s">
        <v>797</v>
      </c>
      <c r="E2744" t="s">
        <v>1539</v>
      </c>
      <c r="F2744" t="s">
        <v>57</v>
      </c>
      <c r="G2744">
        <v>711.29999999999905</v>
      </c>
      <c r="H2744">
        <v>29.582999999999998</v>
      </c>
      <c r="I2744">
        <v>-97.948578018999996</v>
      </c>
      <c r="J2744">
        <v>48187</v>
      </c>
    </row>
    <row r="2745" spans="1:10" x14ac:dyDescent="0.25">
      <c r="A2745" t="str">
        <f t="shared" si="42"/>
        <v>UTMillard</v>
      </c>
      <c r="B2745" t="s">
        <v>2143</v>
      </c>
      <c r="C2745" t="s">
        <v>2379</v>
      </c>
      <c r="D2745" t="s">
        <v>364</v>
      </c>
      <c r="E2745" t="s">
        <v>2144</v>
      </c>
      <c r="F2745" t="s">
        <v>57</v>
      </c>
      <c r="G2745">
        <v>6572.4250000000002</v>
      </c>
      <c r="H2745">
        <v>39.073700000000002</v>
      </c>
      <c r="I2745">
        <v>-113.100498233</v>
      </c>
      <c r="J2745">
        <v>49027</v>
      </c>
    </row>
    <row r="2746" spans="1:10" x14ac:dyDescent="0.25">
      <c r="A2746" t="str">
        <f t="shared" si="42"/>
        <v>UTRich</v>
      </c>
      <c r="B2746" t="s">
        <v>2143</v>
      </c>
      <c r="C2746" t="s">
        <v>2379</v>
      </c>
      <c r="D2746" t="s">
        <v>366</v>
      </c>
      <c r="E2746" t="s">
        <v>2145</v>
      </c>
      <c r="F2746" t="s">
        <v>57</v>
      </c>
      <c r="G2746">
        <v>1028.7750000000001</v>
      </c>
      <c r="H2746">
        <v>41.632300000000001</v>
      </c>
      <c r="I2746">
        <v>-111.244446156</v>
      </c>
      <c r="J2746">
        <v>49033</v>
      </c>
    </row>
    <row r="2747" spans="1:10" x14ac:dyDescent="0.25">
      <c r="A2747" t="str">
        <f t="shared" si="42"/>
        <v>UTSan Juan</v>
      </c>
      <c r="B2747" t="s">
        <v>2143</v>
      </c>
      <c r="C2747" t="s">
        <v>2379</v>
      </c>
      <c r="D2747" t="s">
        <v>325</v>
      </c>
      <c r="E2747" t="s">
        <v>279</v>
      </c>
      <c r="F2747" t="s">
        <v>57</v>
      </c>
      <c r="G2747">
        <v>7819.9880000000003</v>
      </c>
      <c r="H2747">
        <v>37.625999999999998</v>
      </c>
      <c r="I2747">
        <v>-109.804541445</v>
      </c>
      <c r="J2747">
        <v>49037</v>
      </c>
    </row>
    <row r="2748" spans="1:10" x14ac:dyDescent="0.25">
      <c r="A2748" t="str">
        <f t="shared" si="42"/>
        <v>UTSanpete</v>
      </c>
      <c r="B2748" t="s">
        <v>2143</v>
      </c>
      <c r="C2748" t="s">
        <v>2379</v>
      </c>
      <c r="D2748" t="s">
        <v>327</v>
      </c>
      <c r="E2748" t="s">
        <v>2146</v>
      </c>
      <c r="F2748" t="s">
        <v>57</v>
      </c>
      <c r="G2748">
        <v>1590.152</v>
      </c>
      <c r="H2748">
        <v>39.373899999999999</v>
      </c>
      <c r="I2748">
        <v>-111.57630251</v>
      </c>
      <c r="J2748">
        <v>49039</v>
      </c>
    </row>
    <row r="2749" spans="1:10" x14ac:dyDescent="0.25">
      <c r="A2749" t="str">
        <f t="shared" si="42"/>
        <v>UTSevier</v>
      </c>
      <c r="B2749" t="s">
        <v>2143</v>
      </c>
      <c r="C2749" t="s">
        <v>2379</v>
      </c>
      <c r="D2749" t="s">
        <v>329</v>
      </c>
      <c r="E2749" t="s">
        <v>492</v>
      </c>
      <c r="F2749" t="s">
        <v>57</v>
      </c>
      <c r="G2749">
        <v>1910.577</v>
      </c>
      <c r="H2749">
        <v>38.747599999999998</v>
      </c>
      <c r="I2749">
        <v>-111.80456256399999</v>
      </c>
      <c r="J2749">
        <v>49041</v>
      </c>
    </row>
    <row r="2750" spans="1:10" x14ac:dyDescent="0.25">
      <c r="A2750" t="str">
        <f t="shared" si="42"/>
        <v>UTWashington</v>
      </c>
      <c r="B2750" t="s">
        <v>2143</v>
      </c>
      <c r="C2750" t="s">
        <v>2379</v>
      </c>
      <c r="D2750" t="s">
        <v>335</v>
      </c>
      <c r="E2750" t="s">
        <v>226</v>
      </c>
      <c r="F2750" t="s">
        <v>57</v>
      </c>
      <c r="G2750">
        <v>2426.3580000000002</v>
      </c>
      <c r="H2750">
        <v>37.2804</v>
      </c>
      <c r="I2750">
        <v>-113.50502918399999</v>
      </c>
      <c r="J2750">
        <v>49053</v>
      </c>
    </row>
    <row r="2751" spans="1:10" x14ac:dyDescent="0.25">
      <c r="A2751" t="str">
        <f t="shared" si="42"/>
        <v>UTWayne</v>
      </c>
      <c r="B2751" t="s">
        <v>2143</v>
      </c>
      <c r="C2751" t="s">
        <v>2379</v>
      </c>
      <c r="D2751" t="s">
        <v>376</v>
      </c>
      <c r="E2751" t="s">
        <v>737</v>
      </c>
      <c r="F2751" t="s">
        <v>57</v>
      </c>
      <c r="G2751">
        <v>2460.6759999999999</v>
      </c>
      <c r="H2751">
        <v>38.324399999999997</v>
      </c>
      <c r="I2751">
        <v>-110.903775688</v>
      </c>
      <c r="J2751">
        <v>49055</v>
      </c>
    </row>
    <row r="2752" spans="1:10" x14ac:dyDescent="0.25">
      <c r="A2752" t="str">
        <f t="shared" si="42"/>
        <v>UTTooele</v>
      </c>
      <c r="B2752" t="s">
        <v>2143</v>
      </c>
      <c r="C2752" t="s">
        <v>2379</v>
      </c>
      <c r="D2752" t="s">
        <v>331</v>
      </c>
      <c r="E2752" t="s">
        <v>2147</v>
      </c>
      <c r="F2752" t="s">
        <v>57</v>
      </c>
      <c r="G2752">
        <v>6941.3519999999999</v>
      </c>
      <c r="H2752">
        <v>40.448700000000002</v>
      </c>
      <c r="I2752">
        <v>-113.131059995</v>
      </c>
      <c r="J2752">
        <v>49045</v>
      </c>
    </row>
    <row r="2753" spans="1:10" x14ac:dyDescent="0.25">
      <c r="A2753" t="str">
        <f t="shared" si="42"/>
        <v>UTBeaver</v>
      </c>
      <c r="B2753" t="s">
        <v>2143</v>
      </c>
      <c r="C2753" t="s">
        <v>2379</v>
      </c>
      <c r="D2753" t="s">
        <v>349</v>
      </c>
      <c r="E2753" t="s">
        <v>1733</v>
      </c>
      <c r="F2753" t="s">
        <v>57</v>
      </c>
      <c r="G2753">
        <v>2589.88</v>
      </c>
      <c r="H2753">
        <v>38.357599999999998</v>
      </c>
      <c r="I2753">
        <v>-113.235630081</v>
      </c>
      <c r="J2753">
        <v>49001</v>
      </c>
    </row>
    <row r="2754" spans="1:10" x14ac:dyDescent="0.25">
      <c r="A2754" t="str">
        <f t="shared" si="42"/>
        <v>UTBox Elder</v>
      </c>
      <c r="B2754" t="s">
        <v>2143</v>
      </c>
      <c r="C2754" t="s">
        <v>2379</v>
      </c>
      <c r="D2754" t="s">
        <v>351</v>
      </c>
      <c r="E2754" t="s">
        <v>2148</v>
      </c>
      <c r="F2754" t="s">
        <v>57</v>
      </c>
      <c r="G2754">
        <v>5745.5510000000004</v>
      </c>
      <c r="H2754">
        <v>41.521000000000001</v>
      </c>
      <c r="I2754">
        <v>-113.08209997</v>
      </c>
      <c r="J2754">
        <v>49003</v>
      </c>
    </row>
    <row r="2755" spans="1:10" x14ac:dyDescent="0.25">
      <c r="A2755" t="str">
        <f t="shared" ref="A2755:A2818" si="43">C2755&amp;E2755</f>
        <v>UTCache</v>
      </c>
      <c r="B2755" t="s">
        <v>2143</v>
      </c>
      <c r="C2755" t="s">
        <v>2379</v>
      </c>
      <c r="D2755" t="s">
        <v>352</v>
      </c>
      <c r="E2755" t="s">
        <v>2149</v>
      </c>
      <c r="F2755" t="s">
        <v>57</v>
      </c>
      <c r="G2755">
        <v>1164.8130000000001</v>
      </c>
      <c r="H2755">
        <v>41.7224</v>
      </c>
      <c r="I2755">
        <v>-111.74355989599999</v>
      </c>
      <c r="J2755">
        <v>49005</v>
      </c>
    </row>
    <row r="2756" spans="1:10" x14ac:dyDescent="0.25">
      <c r="A2756" t="str">
        <f t="shared" si="43"/>
        <v>UTCarbon</v>
      </c>
      <c r="B2756" t="s">
        <v>2143</v>
      </c>
      <c r="C2756" t="s">
        <v>2379</v>
      </c>
      <c r="D2756" t="s">
        <v>354</v>
      </c>
      <c r="E2756" t="s">
        <v>1438</v>
      </c>
      <c r="F2756" t="s">
        <v>57</v>
      </c>
      <c r="G2756">
        <v>1478.4929999999999</v>
      </c>
      <c r="H2756">
        <v>39.648099999999999</v>
      </c>
      <c r="I2756">
        <v>-110.588835356</v>
      </c>
      <c r="J2756">
        <v>49007</v>
      </c>
    </row>
    <row r="2757" spans="1:10" x14ac:dyDescent="0.25">
      <c r="A2757" t="str">
        <f t="shared" si="43"/>
        <v>UTDaggett</v>
      </c>
      <c r="B2757" t="s">
        <v>2143</v>
      </c>
      <c r="C2757" t="s">
        <v>2379</v>
      </c>
      <c r="D2757" t="s">
        <v>356</v>
      </c>
      <c r="E2757" t="s">
        <v>2150</v>
      </c>
      <c r="F2757" t="s">
        <v>57</v>
      </c>
      <c r="G2757">
        <v>696.97900000000004</v>
      </c>
      <c r="H2757">
        <v>40.887300000000003</v>
      </c>
      <c r="I2757">
        <v>-109.50758487500001</v>
      </c>
      <c r="J2757">
        <v>49009</v>
      </c>
    </row>
    <row r="2758" spans="1:10" x14ac:dyDescent="0.25">
      <c r="A2758" t="str">
        <f t="shared" si="43"/>
        <v>UTDavis</v>
      </c>
      <c r="B2758" t="s">
        <v>2143</v>
      </c>
      <c r="C2758" t="s">
        <v>2379</v>
      </c>
      <c r="D2758" t="s">
        <v>358</v>
      </c>
      <c r="E2758" t="s">
        <v>996</v>
      </c>
      <c r="F2758" t="s">
        <v>57</v>
      </c>
      <c r="G2758">
        <v>298.77800000000002</v>
      </c>
      <c r="H2758">
        <v>40.990600000000001</v>
      </c>
      <c r="I2758">
        <v>-112.111279157</v>
      </c>
      <c r="J2758">
        <v>49011</v>
      </c>
    </row>
    <row r="2759" spans="1:10" x14ac:dyDescent="0.25">
      <c r="A2759" t="str">
        <f t="shared" si="43"/>
        <v>UTDuchesne</v>
      </c>
      <c r="B2759" t="s">
        <v>2143</v>
      </c>
      <c r="C2759" t="s">
        <v>2379</v>
      </c>
      <c r="D2759" t="s">
        <v>415</v>
      </c>
      <c r="E2759" t="s">
        <v>2151</v>
      </c>
      <c r="F2759" t="s">
        <v>57</v>
      </c>
      <c r="G2759">
        <v>3240.9450000000002</v>
      </c>
      <c r="H2759">
        <v>40.297499999999999</v>
      </c>
      <c r="I2759">
        <v>-110.424717633</v>
      </c>
      <c r="J2759">
        <v>49013</v>
      </c>
    </row>
    <row r="2760" spans="1:10" x14ac:dyDescent="0.25">
      <c r="A2760" t="str">
        <f t="shared" si="43"/>
        <v>UTEmery</v>
      </c>
      <c r="B2760" t="s">
        <v>2143</v>
      </c>
      <c r="C2760" t="s">
        <v>2379</v>
      </c>
      <c r="D2760" t="s">
        <v>417</v>
      </c>
      <c r="E2760" t="s">
        <v>2152</v>
      </c>
      <c r="F2760" t="s">
        <v>57</v>
      </c>
      <c r="G2760">
        <v>4462.3140000000003</v>
      </c>
      <c r="H2760">
        <v>38.996699999999997</v>
      </c>
      <c r="I2760">
        <v>-110.700697568</v>
      </c>
      <c r="J2760">
        <v>49015</v>
      </c>
    </row>
    <row r="2761" spans="1:10" x14ac:dyDescent="0.25">
      <c r="A2761" t="str">
        <f t="shared" si="43"/>
        <v>UTGarfield</v>
      </c>
      <c r="B2761" t="s">
        <v>2143</v>
      </c>
      <c r="C2761" t="s">
        <v>2379</v>
      </c>
      <c r="D2761" t="s">
        <v>418</v>
      </c>
      <c r="E2761" t="s">
        <v>620</v>
      </c>
      <c r="F2761" t="s">
        <v>57</v>
      </c>
      <c r="G2761">
        <v>5175.1210000000001</v>
      </c>
      <c r="H2761">
        <v>37.854900000000001</v>
      </c>
      <c r="I2761">
        <v>-111.44309909899999</v>
      </c>
      <c r="J2761">
        <v>49017</v>
      </c>
    </row>
    <row r="2762" spans="1:10" x14ac:dyDescent="0.25">
      <c r="A2762" t="str">
        <f t="shared" si="43"/>
        <v>UTGrand</v>
      </c>
      <c r="B2762" t="s">
        <v>2143</v>
      </c>
      <c r="C2762" t="s">
        <v>2379</v>
      </c>
      <c r="D2762" t="s">
        <v>419</v>
      </c>
      <c r="E2762" t="s">
        <v>596</v>
      </c>
      <c r="F2762" t="s">
        <v>57</v>
      </c>
      <c r="G2762">
        <v>3671.5430000000001</v>
      </c>
      <c r="H2762">
        <v>38.981699999999996</v>
      </c>
      <c r="I2762">
        <v>-109.569698155</v>
      </c>
      <c r="J2762">
        <v>49019</v>
      </c>
    </row>
    <row r="2763" spans="1:10" x14ac:dyDescent="0.25">
      <c r="A2763" t="str">
        <f t="shared" si="43"/>
        <v>UTIron</v>
      </c>
      <c r="B2763" t="s">
        <v>2143</v>
      </c>
      <c r="C2763" t="s">
        <v>2379</v>
      </c>
      <c r="D2763" t="s">
        <v>421</v>
      </c>
      <c r="E2763" t="s">
        <v>1237</v>
      </c>
      <c r="F2763" t="s">
        <v>57</v>
      </c>
      <c r="G2763">
        <v>3296.681</v>
      </c>
      <c r="H2763">
        <v>37.859099999999998</v>
      </c>
      <c r="I2763">
        <v>-113.28925949800001</v>
      </c>
      <c r="J2763">
        <v>49021</v>
      </c>
    </row>
    <row r="2764" spans="1:10" x14ac:dyDescent="0.25">
      <c r="A2764" t="str">
        <f t="shared" si="43"/>
        <v>UTJuab</v>
      </c>
      <c r="B2764" t="s">
        <v>2143</v>
      </c>
      <c r="C2764" t="s">
        <v>2379</v>
      </c>
      <c r="D2764" t="s">
        <v>360</v>
      </c>
      <c r="E2764" t="s">
        <v>2153</v>
      </c>
      <c r="F2764" t="s">
        <v>57</v>
      </c>
      <c r="G2764">
        <v>3392.2779999999998</v>
      </c>
      <c r="H2764">
        <v>39.702599999999997</v>
      </c>
      <c r="I2764">
        <v>-112.784709599</v>
      </c>
      <c r="J2764">
        <v>49023</v>
      </c>
    </row>
    <row r="2765" spans="1:10" x14ac:dyDescent="0.25">
      <c r="A2765" t="str">
        <f t="shared" si="43"/>
        <v>UTKane</v>
      </c>
      <c r="B2765" t="s">
        <v>2143</v>
      </c>
      <c r="C2765" t="s">
        <v>2379</v>
      </c>
      <c r="D2765" t="s">
        <v>362</v>
      </c>
      <c r="E2765" t="s">
        <v>926</v>
      </c>
      <c r="F2765" t="s">
        <v>57</v>
      </c>
      <c r="G2765">
        <v>3990.2289999999998</v>
      </c>
      <c r="H2765">
        <v>37.2851</v>
      </c>
      <c r="I2765">
        <v>-111.887788312</v>
      </c>
      <c r="J2765">
        <v>49025</v>
      </c>
    </row>
    <row r="2766" spans="1:10" x14ac:dyDescent="0.25">
      <c r="A2766" t="str">
        <f t="shared" si="43"/>
        <v>UTMorgan</v>
      </c>
      <c r="B2766" t="s">
        <v>2143</v>
      </c>
      <c r="C2766" t="s">
        <v>2379</v>
      </c>
      <c r="D2766" t="s">
        <v>321</v>
      </c>
      <c r="E2766" t="s">
        <v>440</v>
      </c>
      <c r="F2766" t="s">
        <v>57</v>
      </c>
      <c r="G2766">
        <v>609.19600000000003</v>
      </c>
      <c r="H2766">
        <v>41.089300000000001</v>
      </c>
      <c r="I2766">
        <v>-111.573135319</v>
      </c>
      <c r="J2766">
        <v>49029</v>
      </c>
    </row>
    <row r="2767" spans="1:10" x14ac:dyDescent="0.25">
      <c r="A2767" t="str">
        <f t="shared" si="43"/>
        <v>UTPiute</v>
      </c>
      <c r="B2767" t="s">
        <v>2143</v>
      </c>
      <c r="C2767" t="s">
        <v>2379</v>
      </c>
      <c r="D2767" t="s">
        <v>323</v>
      </c>
      <c r="E2767" t="s">
        <v>2154</v>
      </c>
      <c r="F2767" t="s">
        <v>57</v>
      </c>
      <c r="G2767">
        <v>757.79100000000005</v>
      </c>
      <c r="H2767">
        <v>38.336500000000001</v>
      </c>
      <c r="I2767">
        <v>-112.127102626</v>
      </c>
      <c r="J2767">
        <v>49031</v>
      </c>
    </row>
    <row r="2768" spans="1:10" x14ac:dyDescent="0.25">
      <c r="A2768" t="str">
        <f t="shared" si="43"/>
        <v>UTSalt Lake</v>
      </c>
      <c r="B2768" t="s">
        <v>2143</v>
      </c>
      <c r="C2768" t="s">
        <v>2379</v>
      </c>
      <c r="D2768" t="s">
        <v>368</v>
      </c>
      <c r="E2768" t="s">
        <v>2155</v>
      </c>
      <c r="F2768" t="s">
        <v>57</v>
      </c>
      <c r="G2768">
        <v>742.28200000000004</v>
      </c>
      <c r="H2768">
        <v>40.6676</v>
      </c>
      <c r="I2768">
        <v>-111.924050236</v>
      </c>
      <c r="J2768">
        <v>49035</v>
      </c>
    </row>
    <row r="2769" spans="1:10" x14ac:dyDescent="0.25">
      <c r="A2769" t="str">
        <f t="shared" si="43"/>
        <v>UTSummit</v>
      </c>
      <c r="B2769" t="s">
        <v>2143</v>
      </c>
      <c r="C2769" t="s">
        <v>2379</v>
      </c>
      <c r="D2769" t="s">
        <v>370</v>
      </c>
      <c r="E2769" t="s">
        <v>610</v>
      </c>
      <c r="F2769" t="s">
        <v>57</v>
      </c>
      <c r="G2769">
        <v>1871.712</v>
      </c>
      <c r="H2769">
        <v>40.868200000000002</v>
      </c>
      <c r="I2769">
        <v>-110.955662244</v>
      </c>
      <c r="J2769">
        <v>49043</v>
      </c>
    </row>
    <row r="2770" spans="1:10" x14ac:dyDescent="0.25">
      <c r="A2770" t="str">
        <f t="shared" si="43"/>
        <v>UTUintah</v>
      </c>
      <c r="B2770" t="s">
        <v>2143</v>
      </c>
      <c r="C2770" t="s">
        <v>2379</v>
      </c>
      <c r="D2770" t="s">
        <v>372</v>
      </c>
      <c r="E2770" t="s">
        <v>2156</v>
      </c>
      <c r="F2770" t="s">
        <v>57</v>
      </c>
      <c r="G2770">
        <v>4479.6930000000002</v>
      </c>
      <c r="H2770">
        <v>40.124899999999997</v>
      </c>
      <c r="I2770">
        <v>-109.51840393800001</v>
      </c>
      <c r="J2770">
        <v>49047</v>
      </c>
    </row>
    <row r="2771" spans="1:10" x14ac:dyDescent="0.25">
      <c r="A2771" t="str">
        <f t="shared" si="43"/>
        <v>UTUtah</v>
      </c>
      <c r="B2771" t="s">
        <v>2143</v>
      </c>
      <c r="C2771" t="s">
        <v>2379</v>
      </c>
      <c r="D2771" t="s">
        <v>333</v>
      </c>
      <c r="E2771" t="s">
        <v>2157</v>
      </c>
      <c r="F2771" t="s">
        <v>57</v>
      </c>
      <c r="G2771">
        <v>2003.454</v>
      </c>
      <c r="H2771">
        <v>40.119900000000001</v>
      </c>
      <c r="I2771">
        <v>-111.670233794</v>
      </c>
      <c r="J2771">
        <v>49049</v>
      </c>
    </row>
    <row r="2772" spans="1:10" x14ac:dyDescent="0.25">
      <c r="A2772" t="str">
        <f t="shared" si="43"/>
        <v>UTWasatch</v>
      </c>
      <c r="B2772" t="s">
        <v>2143</v>
      </c>
      <c r="C2772" t="s">
        <v>2379</v>
      </c>
      <c r="D2772" t="s">
        <v>374</v>
      </c>
      <c r="E2772" t="s">
        <v>2158</v>
      </c>
      <c r="F2772" t="s">
        <v>57</v>
      </c>
      <c r="G2772">
        <v>1175.501</v>
      </c>
      <c r="H2772">
        <v>40.330399999999997</v>
      </c>
      <c r="I2772">
        <v>-111.168420154</v>
      </c>
      <c r="J2772">
        <v>49051</v>
      </c>
    </row>
    <row r="2773" spans="1:10" x14ac:dyDescent="0.25">
      <c r="A2773" t="str">
        <f t="shared" si="43"/>
        <v>UTWeber</v>
      </c>
      <c r="B2773" t="s">
        <v>2143</v>
      </c>
      <c r="C2773" t="s">
        <v>2379</v>
      </c>
      <c r="D2773" t="s">
        <v>337</v>
      </c>
      <c r="E2773" t="s">
        <v>2159</v>
      </c>
      <c r="F2773" t="s">
        <v>57</v>
      </c>
      <c r="G2773">
        <v>576.08399999999904</v>
      </c>
      <c r="H2773">
        <v>41.2699</v>
      </c>
      <c r="I2773">
        <v>-111.91320989099999</v>
      </c>
      <c r="J2773">
        <v>49057</v>
      </c>
    </row>
    <row r="2774" spans="1:10" x14ac:dyDescent="0.25">
      <c r="A2774" t="str">
        <f t="shared" si="43"/>
        <v>VTLamoille</v>
      </c>
      <c r="B2774" t="s">
        <v>2160</v>
      </c>
      <c r="C2774" t="s">
        <v>2380</v>
      </c>
      <c r="D2774" t="s">
        <v>417</v>
      </c>
      <c r="E2774" t="s">
        <v>2161</v>
      </c>
      <c r="F2774" t="s">
        <v>57</v>
      </c>
      <c r="G2774">
        <v>458.79700000000003</v>
      </c>
      <c r="H2774">
        <v>44.605800000000002</v>
      </c>
      <c r="I2774">
        <v>-72.641388903600003</v>
      </c>
      <c r="J2774">
        <v>50015</v>
      </c>
    </row>
    <row r="2775" spans="1:10" x14ac:dyDescent="0.25">
      <c r="A2775" t="str">
        <f t="shared" si="43"/>
        <v>VTOrange</v>
      </c>
      <c r="B2775" t="s">
        <v>2160</v>
      </c>
      <c r="C2775" t="s">
        <v>2380</v>
      </c>
      <c r="D2775" t="s">
        <v>418</v>
      </c>
      <c r="E2775" t="s">
        <v>310</v>
      </c>
      <c r="F2775" t="s">
        <v>57</v>
      </c>
      <c r="G2775">
        <v>687.03300000000002</v>
      </c>
      <c r="H2775">
        <v>44.005600000000001</v>
      </c>
      <c r="I2775">
        <v>-72.376855119200002</v>
      </c>
      <c r="J2775">
        <v>50017</v>
      </c>
    </row>
    <row r="2776" spans="1:10" x14ac:dyDescent="0.25">
      <c r="A2776" t="str">
        <f t="shared" si="43"/>
        <v>VTOrleans</v>
      </c>
      <c r="B2776" t="s">
        <v>2160</v>
      </c>
      <c r="C2776" t="s">
        <v>2380</v>
      </c>
      <c r="D2776" t="s">
        <v>419</v>
      </c>
      <c r="E2776" t="s">
        <v>218</v>
      </c>
      <c r="F2776" t="s">
        <v>57</v>
      </c>
      <c r="G2776">
        <v>693.26800000000003</v>
      </c>
      <c r="H2776">
        <v>44.828800000000001</v>
      </c>
      <c r="I2776">
        <v>-72.243707814199993</v>
      </c>
      <c r="J2776">
        <v>50019</v>
      </c>
    </row>
    <row r="2777" spans="1:10" x14ac:dyDescent="0.25">
      <c r="A2777" t="str">
        <f t="shared" si="43"/>
        <v>VTRutland</v>
      </c>
      <c r="B2777" t="s">
        <v>2160</v>
      </c>
      <c r="C2777" t="s">
        <v>2380</v>
      </c>
      <c r="D2777" t="s">
        <v>421</v>
      </c>
      <c r="E2777" t="s">
        <v>2162</v>
      </c>
      <c r="F2777" t="s">
        <v>57</v>
      </c>
      <c r="G2777">
        <v>929.82100000000003</v>
      </c>
      <c r="H2777">
        <v>43.580100000000002</v>
      </c>
      <c r="I2777">
        <v>-73.036674263799995</v>
      </c>
      <c r="J2777">
        <v>50021</v>
      </c>
    </row>
    <row r="2778" spans="1:10" x14ac:dyDescent="0.25">
      <c r="A2778" t="str">
        <f t="shared" si="43"/>
        <v>VTWashington</v>
      </c>
      <c r="B2778" t="s">
        <v>2160</v>
      </c>
      <c r="C2778" t="s">
        <v>2380</v>
      </c>
      <c r="D2778" t="s">
        <v>360</v>
      </c>
      <c r="E2778" t="s">
        <v>226</v>
      </c>
      <c r="F2778" t="s">
        <v>57</v>
      </c>
      <c r="G2778">
        <v>687.23299999999904</v>
      </c>
      <c r="H2778">
        <v>44.273400000000002</v>
      </c>
      <c r="I2778">
        <v>-72.614882737499997</v>
      </c>
      <c r="J2778">
        <v>50023</v>
      </c>
    </row>
    <row r="2779" spans="1:10" x14ac:dyDescent="0.25">
      <c r="A2779" t="str">
        <f t="shared" si="43"/>
        <v>VTWindham</v>
      </c>
      <c r="B2779" t="s">
        <v>2160</v>
      </c>
      <c r="C2779" t="s">
        <v>2380</v>
      </c>
      <c r="D2779" t="s">
        <v>362</v>
      </c>
      <c r="E2779" t="s">
        <v>632</v>
      </c>
      <c r="F2779" t="s">
        <v>57</v>
      </c>
      <c r="G2779">
        <v>785.30499999999904</v>
      </c>
      <c r="H2779">
        <v>42.990600000000001</v>
      </c>
      <c r="I2779">
        <v>-72.713820274699998</v>
      </c>
      <c r="J2779">
        <v>50025</v>
      </c>
    </row>
    <row r="2780" spans="1:10" x14ac:dyDescent="0.25">
      <c r="A2780" t="str">
        <f t="shared" si="43"/>
        <v>VTWindsor</v>
      </c>
      <c r="B2780" t="s">
        <v>2160</v>
      </c>
      <c r="C2780" t="s">
        <v>2380</v>
      </c>
      <c r="D2780" t="s">
        <v>364</v>
      </c>
      <c r="E2780" t="s">
        <v>2163</v>
      </c>
      <c r="F2780" t="s">
        <v>57</v>
      </c>
      <c r="G2780">
        <v>969.33699999999897</v>
      </c>
      <c r="H2780">
        <v>43.58</v>
      </c>
      <c r="I2780">
        <v>-72.586239916300002</v>
      </c>
      <c r="J2780">
        <v>50027</v>
      </c>
    </row>
    <row r="2781" spans="1:10" x14ac:dyDescent="0.25">
      <c r="A2781" t="str">
        <f t="shared" si="43"/>
        <v>VTAddison</v>
      </c>
      <c r="B2781" t="s">
        <v>2160</v>
      </c>
      <c r="C2781" t="s">
        <v>2380</v>
      </c>
      <c r="D2781" t="s">
        <v>349</v>
      </c>
      <c r="E2781" t="s">
        <v>2164</v>
      </c>
      <c r="F2781" t="s">
        <v>57</v>
      </c>
      <c r="G2781">
        <v>766.32500000000005</v>
      </c>
      <c r="H2781">
        <v>44.030900000000003</v>
      </c>
      <c r="I2781">
        <v>-73.140831673199997</v>
      </c>
      <c r="J2781">
        <v>50001</v>
      </c>
    </row>
    <row r="2782" spans="1:10" x14ac:dyDescent="0.25">
      <c r="A2782" t="str">
        <f t="shared" si="43"/>
        <v>VTBennington</v>
      </c>
      <c r="B2782" t="s">
        <v>2160</v>
      </c>
      <c r="C2782" t="s">
        <v>2380</v>
      </c>
      <c r="D2782" t="s">
        <v>351</v>
      </c>
      <c r="E2782" t="s">
        <v>2165</v>
      </c>
      <c r="F2782" t="s">
        <v>57</v>
      </c>
      <c r="G2782">
        <v>674.98</v>
      </c>
      <c r="H2782">
        <v>43.035400000000003</v>
      </c>
      <c r="I2782">
        <v>-73.092968349000003</v>
      </c>
      <c r="J2782">
        <v>50003</v>
      </c>
    </row>
    <row r="2783" spans="1:10" x14ac:dyDescent="0.25">
      <c r="A2783" t="str">
        <f t="shared" si="43"/>
        <v>VTCaledonia</v>
      </c>
      <c r="B2783" t="s">
        <v>2160</v>
      </c>
      <c r="C2783" t="s">
        <v>2380</v>
      </c>
      <c r="D2783" t="s">
        <v>352</v>
      </c>
      <c r="E2783" t="s">
        <v>2166</v>
      </c>
      <c r="F2783" t="s">
        <v>57</v>
      </c>
      <c r="G2783">
        <v>648.86400000000003</v>
      </c>
      <c r="H2783">
        <v>44.464700000000001</v>
      </c>
      <c r="I2783">
        <v>-72.102191160499999</v>
      </c>
      <c r="J2783">
        <v>50005</v>
      </c>
    </row>
    <row r="2784" spans="1:10" x14ac:dyDescent="0.25">
      <c r="A2784" t="str">
        <f t="shared" si="43"/>
        <v>VTChittenden</v>
      </c>
      <c r="B2784" t="s">
        <v>2160</v>
      </c>
      <c r="C2784" t="s">
        <v>2380</v>
      </c>
      <c r="D2784" t="s">
        <v>354</v>
      </c>
      <c r="E2784" t="s">
        <v>2167</v>
      </c>
      <c r="F2784" t="s">
        <v>57</v>
      </c>
      <c r="G2784">
        <v>536.57799999999895</v>
      </c>
      <c r="H2784">
        <v>44.460999999999999</v>
      </c>
      <c r="I2784">
        <v>-73.080929477200002</v>
      </c>
      <c r="J2784">
        <v>50007</v>
      </c>
    </row>
    <row r="2785" spans="1:10" x14ac:dyDescent="0.25">
      <c r="A2785" t="str">
        <f t="shared" si="43"/>
        <v>VTEssex</v>
      </c>
      <c r="B2785" t="s">
        <v>2160</v>
      </c>
      <c r="C2785" t="s">
        <v>2380</v>
      </c>
      <c r="D2785" t="s">
        <v>356</v>
      </c>
      <c r="E2785" t="s">
        <v>270</v>
      </c>
      <c r="F2785" t="s">
        <v>57</v>
      </c>
      <c r="G2785">
        <v>663.59799999999905</v>
      </c>
      <c r="H2785">
        <v>44.728200000000001</v>
      </c>
      <c r="I2785">
        <v>-71.736322495099998</v>
      </c>
      <c r="J2785">
        <v>50009</v>
      </c>
    </row>
    <row r="2786" spans="1:10" x14ac:dyDescent="0.25">
      <c r="A2786" t="str">
        <f t="shared" si="43"/>
        <v>VTFranklin</v>
      </c>
      <c r="B2786" t="s">
        <v>2160</v>
      </c>
      <c r="C2786" t="s">
        <v>2380</v>
      </c>
      <c r="D2786" t="s">
        <v>358</v>
      </c>
      <c r="E2786" t="s">
        <v>379</v>
      </c>
      <c r="F2786" t="s">
        <v>57</v>
      </c>
      <c r="G2786">
        <v>633.70600000000002</v>
      </c>
      <c r="H2786">
        <v>44.857500000000002</v>
      </c>
      <c r="I2786">
        <v>-72.911989285299995</v>
      </c>
      <c r="J2786">
        <v>50011</v>
      </c>
    </row>
    <row r="2787" spans="1:10" x14ac:dyDescent="0.25">
      <c r="A2787" t="str">
        <f t="shared" si="43"/>
        <v>VTGrand Isle</v>
      </c>
      <c r="B2787" t="s">
        <v>2160</v>
      </c>
      <c r="C2787" t="s">
        <v>2380</v>
      </c>
      <c r="D2787" t="s">
        <v>415</v>
      </c>
      <c r="E2787" t="s">
        <v>2168</v>
      </c>
      <c r="F2787" t="s">
        <v>57</v>
      </c>
      <c r="G2787">
        <v>81.811000000000007</v>
      </c>
      <c r="H2787">
        <v>44.796799999999998</v>
      </c>
      <c r="I2787">
        <v>-73.294840584100001</v>
      </c>
      <c r="J2787">
        <v>50013</v>
      </c>
    </row>
    <row r="2788" spans="1:10" x14ac:dyDescent="0.25">
      <c r="A2788" t="str">
        <f t="shared" si="43"/>
        <v>VABland</v>
      </c>
      <c r="B2788" t="s">
        <v>2169</v>
      </c>
      <c r="C2788" t="s">
        <v>66</v>
      </c>
      <c r="D2788" t="s">
        <v>421</v>
      </c>
      <c r="E2788" t="s">
        <v>2170</v>
      </c>
      <c r="F2788" t="s">
        <v>57</v>
      </c>
      <c r="G2788">
        <v>357.72500000000002</v>
      </c>
      <c r="H2788">
        <v>37.134</v>
      </c>
      <c r="I2788">
        <v>-81.130299329300001</v>
      </c>
      <c r="J2788">
        <v>51021</v>
      </c>
    </row>
    <row r="2789" spans="1:10" x14ac:dyDescent="0.25">
      <c r="A2789" t="str">
        <f t="shared" si="43"/>
        <v>VABrunswick</v>
      </c>
      <c r="B2789" t="s">
        <v>2169</v>
      </c>
      <c r="C2789" t="s">
        <v>66</v>
      </c>
      <c r="D2789" t="s">
        <v>362</v>
      </c>
      <c r="E2789" t="s">
        <v>1602</v>
      </c>
      <c r="F2789" t="s">
        <v>57</v>
      </c>
      <c r="G2789">
        <v>566.173</v>
      </c>
      <c r="H2789">
        <v>36.764800000000001</v>
      </c>
      <c r="I2789">
        <v>-77.859022108600001</v>
      </c>
      <c r="J2789">
        <v>51025</v>
      </c>
    </row>
    <row r="2790" spans="1:10" x14ac:dyDescent="0.25">
      <c r="A2790" t="str">
        <f t="shared" si="43"/>
        <v>VACarroll</v>
      </c>
      <c r="B2790" t="s">
        <v>2169</v>
      </c>
      <c r="C2790" t="s">
        <v>66</v>
      </c>
      <c r="D2790" t="s">
        <v>368</v>
      </c>
      <c r="E2790" t="s">
        <v>500</v>
      </c>
      <c r="F2790" t="s">
        <v>57</v>
      </c>
      <c r="G2790">
        <v>474.69</v>
      </c>
      <c r="H2790">
        <v>36.731499999999997</v>
      </c>
      <c r="I2790">
        <v>-80.733902469599997</v>
      </c>
      <c r="J2790">
        <v>51035</v>
      </c>
    </row>
    <row r="2791" spans="1:10" x14ac:dyDescent="0.25">
      <c r="A2791" t="str">
        <f t="shared" si="43"/>
        <v>VAClarke</v>
      </c>
      <c r="B2791" t="s">
        <v>2169</v>
      </c>
      <c r="C2791" t="s">
        <v>66</v>
      </c>
      <c r="D2791" t="s">
        <v>370</v>
      </c>
      <c r="E2791" t="s">
        <v>363</v>
      </c>
      <c r="F2791" t="s">
        <v>57</v>
      </c>
      <c r="G2791">
        <v>176.176999999999</v>
      </c>
      <c r="H2791">
        <v>39.112200000000001</v>
      </c>
      <c r="I2791">
        <v>-77.996690627899994</v>
      </c>
      <c r="J2791">
        <v>51043</v>
      </c>
    </row>
    <row r="2792" spans="1:10" x14ac:dyDescent="0.25">
      <c r="A2792" t="str">
        <f t="shared" si="43"/>
        <v>VACraig</v>
      </c>
      <c r="B2792" t="s">
        <v>2169</v>
      </c>
      <c r="C2792" t="s">
        <v>66</v>
      </c>
      <c r="D2792" t="s">
        <v>331</v>
      </c>
      <c r="E2792" t="s">
        <v>1738</v>
      </c>
      <c r="F2792" t="s">
        <v>57</v>
      </c>
      <c r="G2792">
        <v>329.53399999999903</v>
      </c>
      <c r="H2792">
        <v>37.481200000000001</v>
      </c>
      <c r="I2792">
        <v>-80.212368773799994</v>
      </c>
      <c r="J2792">
        <v>51045</v>
      </c>
    </row>
    <row r="2793" spans="1:10" x14ac:dyDescent="0.25">
      <c r="A2793" t="str">
        <f t="shared" si="43"/>
        <v>VACumberland</v>
      </c>
      <c r="B2793" t="s">
        <v>2169</v>
      </c>
      <c r="C2793" t="s">
        <v>66</v>
      </c>
      <c r="D2793" t="s">
        <v>333</v>
      </c>
      <c r="E2793" t="s">
        <v>228</v>
      </c>
      <c r="F2793" t="s">
        <v>57</v>
      </c>
      <c r="G2793">
        <v>297.46100000000001</v>
      </c>
      <c r="H2793">
        <v>37.512099999999997</v>
      </c>
      <c r="I2793">
        <v>-78.244983815300003</v>
      </c>
      <c r="J2793">
        <v>51049</v>
      </c>
    </row>
    <row r="2794" spans="1:10" x14ac:dyDescent="0.25">
      <c r="A2794" t="str">
        <f t="shared" si="43"/>
        <v>VAFluvanna</v>
      </c>
      <c r="B2794" t="s">
        <v>2169</v>
      </c>
      <c r="C2794" t="s">
        <v>66</v>
      </c>
      <c r="D2794" t="s">
        <v>382</v>
      </c>
      <c r="E2794" t="s">
        <v>2171</v>
      </c>
      <c r="F2794" t="s">
        <v>57</v>
      </c>
      <c r="G2794">
        <v>286.005</v>
      </c>
      <c r="H2794">
        <v>37.841900000000003</v>
      </c>
      <c r="I2794">
        <v>-78.277502934200001</v>
      </c>
      <c r="J2794">
        <v>51065</v>
      </c>
    </row>
    <row r="2795" spans="1:10" x14ac:dyDescent="0.25">
      <c r="A2795" t="str">
        <f t="shared" si="43"/>
        <v>VAGiles</v>
      </c>
      <c r="B2795" t="s">
        <v>2169</v>
      </c>
      <c r="C2795" t="s">
        <v>66</v>
      </c>
      <c r="D2795" t="s">
        <v>384</v>
      </c>
      <c r="E2795" t="s">
        <v>1876</v>
      </c>
      <c r="F2795" t="s">
        <v>57</v>
      </c>
      <c r="G2795">
        <v>355.78100000000001</v>
      </c>
      <c r="H2795">
        <v>37.314</v>
      </c>
      <c r="I2795">
        <v>-80.703743063900006</v>
      </c>
      <c r="J2795">
        <v>51071</v>
      </c>
    </row>
    <row r="2796" spans="1:10" x14ac:dyDescent="0.25">
      <c r="A2796" t="str">
        <f t="shared" si="43"/>
        <v>VAGoochland</v>
      </c>
      <c r="B2796" t="s">
        <v>2169</v>
      </c>
      <c r="C2796" t="s">
        <v>66</v>
      </c>
      <c r="D2796" t="s">
        <v>343</v>
      </c>
      <c r="E2796" t="s">
        <v>2172</v>
      </c>
      <c r="F2796" t="s">
        <v>57</v>
      </c>
      <c r="G2796">
        <v>281.41500000000002</v>
      </c>
      <c r="H2796">
        <v>37.722000000000001</v>
      </c>
      <c r="I2796">
        <v>-77.916442323400005</v>
      </c>
      <c r="J2796">
        <v>51075</v>
      </c>
    </row>
    <row r="2797" spans="1:10" x14ac:dyDescent="0.25">
      <c r="A2797" t="str">
        <f t="shared" si="43"/>
        <v>VAGrayson</v>
      </c>
      <c r="B2797" t="s">
        <v>2169</v>
      </c>
      <c r="C2797" t="s">
        <v>66</v>
      </c>
      <c r="D2797" t="s">
        <v>345</v>
      </c>
      <c r="E2797" t="s">
        <v>1130</v>
      </c>
      <c r="F2797" t="s">
        <v>57</v>
      </c>
      <c r="G2797">
        <v>442.17500000000001</v>
      </c>
      <c r="H2797">
        <v>36.656599999999997</v>
      </c>
      <c r="I2797">
        <v>-81.224998693000003</v>
      </c>
      <c r="J2797">
        <v>51077</v>
      </c>
    </row>
    <row r="2798" spans="1:10" x14ac:dyDescent="0.25">
      <c r="A2798" t="str">
        <f t="shared" si="43"/>
        <v>VAGreene</v>
      </c>
      <c r="B2798" t="s">
        <v>2169</v>
      </c>
      <c r="C2798" t="s">
        <v>66</v>
      </c>
      <c r="D2798" t="s">
        <v>347</v>
      </c>
      <c r="E2798" t="s">
        <v>381</v>
      </c>
      <c r="F2798" t="s">
        <v>57</v>
      </c>
      <c r="G2798">
        <v>156.24600000000001</v>
      </c>
      <c r="H2798">
        <v>38.297600000000003</v>
      </c>
      <c r="I2798">
        <v>-78.466843893000004</v>
      </c>
      <c r="J2798">
        <v>51079</v>
      </c>
    </row>
    <row r="2799" spans="1:10" x14ac:dyDescent="0.25">
      <c r="A2799" t="str">
        <f t="shared" si="43"/>
        <v>VAHenry</v>
      </c>
      <c r="B2799" t="s">
        <v>2169</v>
      </c>
      <c r="C2799" t="s">
        <v>66</v>
      </c>
      <c r="D2799" t="s">
        <v>390</v>
      </c>
      <c r="E2799" t="s">
        <v>342</v>
      </c>
      <c r="F2799" t="s">
        <v>57</v>
      </c>
      <c r="G2799">
        <v>382.334</v>
      </c>
      <c r="H2799">
        <v>36.6828</v>
      </c>
      <c r="I2799">
        <v>-79.873969603399999</v>
      </c>
      <c r="J2799">
        <v>51089</v>
      </c>
    </row>
    <row r="2800" spans="1:10" x14ac:dyDescent="0.25">
      <c r="A2800" t="str">
        <f t="shared" si="43"/>
        <v>VAKing George</v>
      </c>
      <c r="B2800" t="s">
        <v>2169</v>
      </c>
      <c r="C2800" t="s">
        <v>66</v>
      </c>
      <c r="D2800" t="s">
        <v>397</v>
      </c>
      <c r="E2800" t="s">
        <v>271</v>
      </c>
      <c r="F2800" t="s">
        <v>57</v>
      </c>
      <c r="G2800">
        <v>179.636</v>
      </c>
      <c r="H2800">
        <v>38.273600000000002</v>
      </c>
      <c r="I2800">
        <v>-77.156850136000003</v>
      </c>
      <c r="J2800">
        <v>51099</v>
      </c>
    </row>
    <row r="2801" spans="1:10" x14ac:dyDescent="0.25">
      <c r="A2801" t="str">
        <f t="shared" si="43"/>
        <v>VAAccomack</v>
      </c>
      <c r="B2801" t="s">
        <v>2169</v>
      </c>
      <c r="C2801" t="s">
        <v>66</v>
      </c>
      <c r="D2801" t="s">
        <v>349</v>
      </c>
      <c r="E2801" t="s">
        <v>297</v>
      </c>
      <c r="F2801" t="s">
        <v>57</v>
      </c>
      <c r="G2801">
        <v>449.49599999999901</v>
      </c>
      <c r="H2801">
        <v>37.763800000000003</v>
      </c>
      <c r="I2801">
        <v>-75.635821920799998</v>
      </c>
      <c r="J2801">
        <v>51001</v>
      </c>
    </row>
    <row r="2802" spans="1:10" x14ac:dyDescent="0.25">
      <c r="A2802" t="str">
        <f t="shared" si="43"/>
        <v>VAAlbemarle</v>
      </c>
      <c r="B2802" t="s">
        <v>2169</v>
      </c>
      <c r="C2802" t="s">
        <v>66</v>
      </c>
      <c r="D2802" t="s">
        <v>351</v>
      </c>
      <c r="E2802" t="s">
        <v>2173</v>
      </c>
      <c r="F2802" t="s">
        <v>57</v>
      </c>
      <c r="G2802">
        <v>720.69799999999896</v>
      </c>
      <c r="H2802">
        <v>38.0229</v>
      </c>
      <c r="I2802">
        <v>-78.556546058199999</v>
      </c>
      <c r="J2802">
        <v>51003</v>
      </c>
    </row>
    <row r="2803" spans="1:10" x14ac:dyDescent="0.25">
      <c r="A2803" t="str">
        <f t="shared" si="43"/>
        <v>VAAlleghany</v>
      </c>
      <c r="B2803" t="s">
        <v>2169</v>
      </c>
      <c r="C2803" t="s">
        <v>66</v>
      </c>
      <c r="D2803" t="s">
        <v>352</v>
      </c>
      <c r="E2803" t="s">
        <v>1631</v>
      </c>
      <c r="F2803" t="s">
        <v>57</v>
      </c>
      <c r="G2803">
        <v>445.45699999999903</v>
      </c>
      <c r="H2803">
        <v>37.787599999999998</v>
      </c>
      <c r="I2803">
        <v>-80.007022644700001</v>
      </c>
      <c r="J2803">
        <v>51005</v>
      </c>
    </row>
    <row r="2804" spans="1:10" x14ac:dyDescent="0.25">
      <c r="A2804" t="str">
        <f t="shared" si="43"/>
        <v>VAAmelia</v>
      </c>
      <c r="B2804" t="s">
        <v>2169</v>
      </c>
      <c r="C2804" t="s">
        <v>66</v>
      </c>
      <c r="D2804" t="s">
        <v>354</v>
      </c>
      <c r="E2804" t="s">
        <v>2174</v>
      </c>
      <c r="F2804" t="s">
        <v>57</v>
      </c>
      <c r="G2804">
        <v>355.26900000000001</v>
      </c>
      <c r="H2804">
        <v>37.335999999999999</v>
      </c>
      <c r="I2804">
        <v>-77.976137515199994</v>
      </c>
      <c r="J2804">
        <v>51007</v>
      </c>
    </row>
    <row r="2805" spans="1:10" x14ac:dyDescent="0.25">
      <c r="A2805" t="str">
        <f t="shared" si="43"/>
        <v>VAAmherst</v>
      </c>
      <c r="B2805" t="s">
        <v>2169</v>
      </c>
      <c r="C2805" t="s">
        <v>66</v>
      </c>
      <c r="D2805" t="s">
        <v>356</v>
      </c>
      <c r="E2805" t="s">
        <v>2175</v>
      </c>
      <c r="F2805" t="s">
        <v>57</v>
      </c>
      <c r="G2805">
        <v>473.93400000000003</v>
      </c>
      <c r="H2805">
        <v>37.604799999999997</v>
      </c>
      <c r="I2805">
        <v>-79.145119681099999</v>
      </c>
      <c r="J2805">
        <v>51009</v>
      </c>
    </row>
    <row r="2806" spans="1:10" x14ac:dyDescent="0.25">
      <c r="A2806" t="str">
        <f t="shared" si="43"/>
        <v>VAAugusta</v>
      </c>
      <c r="B2806" t="s">
        <v>2169</v>
      </c>
      <c r="C2806" t="s">
        <v>66</v>
      </c>
      <c r="D2806" t="s">
        <v>417</v>
      </c>
      <c r="E2806" t="s">
        <v>2176</v>
      </c>
      <c r="F2806" t="s">
        <v>57</v>
      </c>
      <c r="G2806">
        <v>966.99900000000002</v>
      </c>
      <c r="H2806">
        <v>38.164499999999997</v>
      </c>
      <c r="I2806">
        <v>-79.133827482599997</v>
      </c>
      <c r="J2806">
        <v>51015</v>
      </c>
    </row>
    <row r="2807" spans="1:10" x14ac:dyDescent="0.25">
      <c r="A2807" t="str">
        <f t="shared" si="43"/>
        <v>VABath</v>
      </c>
      <c r="B2807" t="s">
        <v>2169</v>
      </c>
      <c r="C2807" t="s">
        <v>66</v>
      </c>
      <c r="D2807" t="s">
        <v>418</v>
      </c>
      <c r="E2807" t="s">
        <v>1157</v>
      </c>
      <c r="F2807" t="s">
        <v>57</v>
      </c>
      <c r="G2807">
        <v>529.15800000000002</v>
      </c>
      <c r="H2807">
        <v>38.058700000000002</v>
      </c>
      <c r="I2807">
        <v>-79.741077463699995</v>
      </c>
      <c r="J2807">
        <v>51017</v>
      </c>
    </row>
    <row r="2808" spans="1:10" x14ac:dyDescent="0.25">
      <c r="A2808" t="str">
        <f t="shared" si="43"/>
        <v>VABedford</v>
      </c>
      <c r="B2808" t="s">
        <v>2169</v>
      </c>
      <c r="C2808" t="s">
        <v>66</v>
      </c>
      <c r="D2808" t="s">
        <v>419</v>
      </c>
      <c r="E2808" t="s">
        <v>1779</v>
      </c>
      <c r="F2808" t="s">
        <v>57</v>
      </c>
      <c r="G2808">
        <v>753.02099999999905</v>
      </c>
      <c r="H2808">
        <v>37.314999999999998</v>
      </c>
      <c r="I2808">
        <v>-79.524206134699995</v>
      </c>
      <c r="J2808">
        <v>51019</v>
      </c>
    </row>
    <row r="2809" spans="1:10" x14ac:dyDescent="0.25">
      <c r="A2809" t="str">
        <f t="shared" si="43"/>
        <v>VABotetourt</v>
      </c>
      <c r="B2809" t="s">
        <v>2169</v>
      </c>
      <c r="C2809" t="s">
        <v>66</v>
      </c>
      <c r="D2809" t="s">
        <v>360</v>
      </c>
      <c r="E2809" t="s">
        <v>2177</v>
      </c>
      <c r="F2809" t="s">
        <v>57</v>
      </c>
      <c r="G2809">
        <v>541.202</v>
      </c>
      <c r="H2809">
        <v>37.557099999999998</v>
      </c>
      <c r="I2809">
        <v>-79.812321247300005</v>
      </c>
      <c r="J2809">
        <v>51023</v>
      </c>
    </row>
    <row r="2810" spans="1:10" x14ac:dyDescent="0.25">
      <c r="A2810" t="str">
        <f t="shared" si="43"/>
        <v>VABuchanan</v>
      </c>
      <c r="B2810" t="s">
        <v>2169</v>
      </c>
      <c r="C2810" t="s">
        <v>66</v>
      </c>
      <c r="D2810" t="s">
        <v>364</v>
      </c>
      <c r="E2810" t="s">
        <v>1003</v>
      </c>
      <c r="F2810" t="s">
        <v>57</v>
      </c>
      <c r="G2810">
        <v>502.76299999999901</v>
      </c>
      <c r="H2810">
        <v>37.266599999999997</v>
      </c>
      <c r="I2810">
        <v>-82.036070660700005</v>
      </c>
      <c r="J2810">
        <v>51027</v>
      </c>
    </row>
    <row r="2811" spans="1:10" x14ac:dyDescent="0.25">
      <c r="A2811" t="str">
        <f t="shared" si="43"/>
        <v>VABuckingham</v>
      </c>
      <c r="B2811" t="s">
        <v>2169</v>
      </c>
      <c r="C2811" t="s">
        <v>66</v>
      </c>
      <c r="D2811" t="s">
        <v>321</v>
      </c>
      <c r="E2811" t="s">
        <v>2178</v>
      </c>
      <c r="F2811" t="s">
        <v>57</v>
      </c>
      <c r="G2811">
        <v>579.65700000000004</v>
      </c>
      <c r="H2811">
        <v>37.572200000000002</v>
      </c>
      <c r="I2811">
        <v>-78.528787747799996</v>
      </c>
      <c r="J2811">
        <v>51029</v>
      </c>
    </row>
    <row r="2812" spans="1:10" x14ac:dyDescent="0.25">
      <c r="A2812" t="str">
        <f t="shared" si="43"/>
        <v>VACampbell</v>
      </c>
      <c r="B2812" t="s">
        <v>2169</v>
      </c>
      <c r="C2812" t="s">
        <v>66</v>
      </c>
      <c r="D2812" t="s">
        <v>323</v>
      </c>
      <c r="E2812" t="s">
        <v>1145</v>
      </c>
      <c r="F2812" t="s">
        <v>57</v>
      </c>
      <c r="G2812">
        <v>503.86700000000002</v>
      </c>
      <c r="H2812">
        <v>37.205599999999997</v>
      </c>
      <c r="I2812">
        <v>-79.096388504800004</v>
      </c>
      <c r="J2812">
        <v>51031</v>
      </c>
    </row>
    <row r="2813" spans="1:10" x14ac:dyDescent="0.25">
      <c r="A2813" t="str">
        <f t="shared" si="43"/>
        <v>VACaroline</v>
      </c>
      <c r="B2813" t="s">
        <v>2169</v>
      </c>
      <c r="C2813" t="s">
        <v>66</v>
      </c>
      <c r="D2813" t="s">
        <v>366</v>
      </c>
      <c r="E2813" t="s">
        <v>269</v>
      </c>
      <c r="F2813" t="s">
        <v>57</v>
      </c>
      <c r="G2813">
        <v>527.51300000000003</v>
      </c>
      <c r="H2813">
        <v>38.026800000000001</v>
      </c>
      <c r="I2813">
        <v>-77.346967872299999</v>
      </c>
      <c r="J2813">
        <v>51033</v>
      </c>
    </row>
    <row r="2814" spans="1:10" x14ac:dyDescent="0.25">
      <c r="A2814" t="str">
        <f t="shared" si="43"/>
        <v>VACharles City</v>
      </c>
      <c r="B2814" t="s">
        <v>2169</v>
      </c>
      <c r="C2814" t="s">
        <v>66</v>
      </c>
      <c r="D2814" t="s">
        <v>2179</v>
      </c>
      <c r="E2814" t="s">
        <v>2180</v>
      </c>
      <c r="F2814" t="s">
        <v>57</v>
      </c>
      <c r="G2814">
        <v>182.81700000000001</v>
      </c>
      <c r="H2814">
        <v>37.355800000000002</v>
      </c>
      <c r="I2814">
        <v>-77.061075010799996</v>
      </c>
      <c r="J2814">
        <v>51036</v>
      </c>
    </row>
    <row r="2815" spans="1:10" x14ac:dyDescent="0.25">
      <c r="A2815" t="str">
        <f t="shared" si="43"/>
        <v>VACharlotte</v>
      </c>
      <c r="B2815" t="s">
        <v>2169</v>
      </c>
      <c r="C2815" t="s">
        <v>66</v>
      </c>
      <c r="D2815" t="s">
        <v>325</v>
      </c>
      <c r="E2815" t="s">
        <v>206</v>
      </c>
      <c r="F2815" t="s">
        <v>57</v>
      </c>
      <c r="G2815">
        <v>475.27100000000002</v>
      </c>
      <c r="H2815">
        <v>37.011600000000001</v>
      </c>
      <c r="I2815">
        <v>-78.661642465499995</v>
      </c>
      <c r="J2815">
        <v>51037</v>
      </c>
    </row>
    <row r="2816" spans="1:10" x14ac:dyDescent="0.25">
      <c r="A2816" t="str">
        <f t="shared" si="43"/>
        <v>VAChesterfield</v>
      </c>
      <c r="B2816" t="s">
        <v>2169</v>
      </c>
      <c r="C2816" t="s">
        <v>66</v>
      </c>
      <c r="D2816" t="s">
        <v>329</v>
      </c>
      <c r="E2816" t="s">
        <v>268</v>
      </c>
      <c r="F2816" t="s">
        <v>57</v>
      </c>
      <c r="G2816">
        <v>423.29700000000003</v>
      </c>
      <c r="H2816">
        <v>37.378500000000003</v>
      </c>
      <c r="I2816">
        <v>-77.586979942599996</v>
      </c>
      <c r="J2816">
        <v>51041</v>
      </c>
    </row>
    <row r="2817" spans="1:10" x14ac:dyDescent="0.25">
      <c r="A2817" t="str">
        <f t="shared" si="43"/>
        <v>VACulpeper</v>
      </c>
      <c r="B2817" t="s">
        <v>2169</v>
      </c>
      <c r="C2817" t="s">
        <v>66</v>
      </c>
      <c r="D2817" t="s">
        <v>372</v>
      </c>
      <c r="E2817" t="s">
        <v>2181</v>
      </c>
      <c r="F2817" t="s">
        <v>57</v>
      </c>
      <c r="G2817">
        <v>379.23399999999901</v>
      </c>
      <c r="H2817">
        <v>38.4861</v>
      </c>
      <c r="I2817">
        <v>-77.955879467900004</v>
      </c>
      <c r="J2817">
        <v>51047</v>
      </c>
    </row>
    <row r="2818" spans="1:10" x14ac:dyDescent="0.25">
      <c r="A2818" t="str">
        <f t="shared" si="43"/>
        <v>VADickenson</v>
      </c>
      <c r="B2818" t="s">
        <v>2169</v>
      </c>
      <c r="C2818" t="s">
        <v>66</v>
      </c>
      <c r="D2818" t="s">
        <v>374</v>
      </c>
      <c r="E2818" t="s">
        <v>2182</v>
      </c>
      <c r="F2818" t="s">
        <v>57</v>
      </c>
      <c r="G2818">
        <v>330.53199999999902</v>
      </c>
      <c r="H2818">
        <v>37.125799999999998</v>
      </c>
      <c r="I2818">
        <v>-82.350398568499998</v>
      </c>
      <c r="J2818">
        <v>51051</v>
      </c>
    </row>
    <row r="2819" spans="1:10" x14ac:dyDescent="0.25">
      <c r="A2819" t="str">
        <f t="shared" ref="A2819:A2882" si="44">C2819&amp;E2819</f>
        <v>VADinwiddie</v>
      </c>
      <c r="B2819" t="s">
        <v>2169</v>
      </c>
      <c r="C2819" t="s">
        <v>66</v>
      </c>
      <c r="D2819" t="s">
        <v>335</v>
      </c>
      <c r="E2819" t="s">
        <v>2183</v>
      </c>
      <c r="F2819" t="s">
        <v>57</v>
      </c>
      <c r="G2819">
        <v>503.71600000000001</v>
      </c>
      <c r="H2819">
        <v>37.075899999999997</v>
      </c>
      <c r="I2819">
        <v>-77.6323491311</v>
      </c>
      <c r="J2819">
        <v>51053</v>
      </c>
    </row>
    <row r="2820" spans="1:10" x14ac:dyDescent="0.25">
      <c r="A2820" t="str">
        <f t="shared" si="44"/>
        <v>VAEssex</v>
      </c>
      <c r="B2820" t="s">
        <v>2169</v>
      </c>
      <c r="C2820" t="s">
        <v>66</v>
      </c>
      <c r="D2820" t="s">
        <v>337</v>
      </c>
      <c r="E2820" t="s">
        <v>270</v>
      </c>
      <c r="F2820" t="s">
        <v>57</v>
      </c>
      <c r="G2820">
        <v>257.12299999999902</v>
      </c>
      <c r="H2820">
        <v>37.943300000000001</v>
      </c>
      <c r="I2820">
        <v>-76.948317284599995</v>
      </c>
      <c r="J2820">
        <v>51057</v>
      </c>
    </row>
    <row r="2821" spans="1:10" x14ac:dyDescent="0.25">
      <c r="A2821" t="str">
        <f t="shared" si="44"/>
        <v>VAFairfax</v>
      </c>
      <c r="B2821" t="s">
        <v>2169</v>
      </c>
      <c r="C2821" t="s">
        <v>66</v>
      </c>
      <c r="D2821" t="s">
        <v>378</v>
      </c>
      <c r="E2821" t="s">
        <v>302</v>
      </c>
      <c r="F2821" t="s">
        <v>57</v>
      </c>
      <c r="G2821">
        <v>390.96899999999903</v>
      </c>
      <c r="H2821">
        <v>38.835999999999999</v>
      </c>
      <c r="I2821">
        <v>-77.276644429599997</v>
      </c>
      <c r="J2821">
        <v>51059</v>
      </c>
    </row>
    <row r="2822" spans="1:10" x14ac:dyDescent="0.25">
      <c r="A2822" t="str">
        <f t="shared" si="44"/>
        <v>VAFauquier</v>
      </c>
      <c r="B2822" t="s">
        <v>2169</v>
      </c>
      <c r="C2822" t="s">
        <v>66</v>
      </c>
      <c r="D2822" t="s">
        <v>339</v>
      </c>
      <c r="E2822" t="s">
        <v>2184</v>
      </c>
      <c r="F2822" t="s">
        <v>57</v>
      </c>
      <c r="G2822">
        <v>647.44899999999905</v>
      </c>
      <c r="H2822">
        <v>38.738500000000002</v>
      </c>
      <c r="I2822">
        <v>-77.809285161600002</v>
      </c>
      <c r="J2822">
        <v>51061</v>
      </c>
    </row>
    <row r="2823" spans="1:10" x14ac:dyDescent="0.25">
      <c r="A2823" t="str">
        <f t="shared" si="44"/>
        <v>VAFloyd</v>
      </c>
      <c r="B2823" t="s">
        <v>2169</v>
      </c>
      <c r="C2823" t="s">
        <v>66</v>
      </c>
      <c r="D2823" t="s">
        <v>380</v>
      </c>
      <c r="E2823" t="s">
        <v>768</v>
      </c>
      <c r="F2823" t="s">
        <v>57</v>
      </c>
      <c r="G2823">
        <v>380.42</v>
      </c>
      <c r="H2823">
        <v>36.9315</v>
      </c>
      <c r="I2823">
        <v>-80.362545588399996</v>
      </c>
      <c r="J2823">
        <v>51063</v>
      </c>
    </row>
    <row r="2824" spans="1:10" x14ac:dyDescent="0.25">
      <c r="A2824" t="str">
        <f t="shared" si="44"/>
        <v>VAFranklin</v>
      </c>
      <c r="B2824" t="s">
        <v>2169</v>
      </c>
      <c r="C2824" t="s">
        <v>66</v>
      </c>
      <c r="D2824" t="s">
        <v>341</v>
      </c>
      <c r="E2824" t="s">
        <v>379</v>
      </c>
      <c r="F2824" t="s">
        <v>57</v>
      </c>
      <c r="G2824">
        <v>690.42600000000004</v>
      </c>
      <c r="H2824">
        <v>36.991999999999997</v>
      </c>
      <c r="I2824">
        <v>-79.881027783600004</v>
      </c>
      <c r="J2824">
        <v>51067</v>
      </c>
    </row>
    <row r="2825" spans="1:10" x14ac:dyDescent="0.25">
      <c r="A2825" t="str">
        <f t="shared" si="44"/>
        <v>VAFrederick</v>
      </c>
      <c r="B2825" t="s">
        <v>2169</v>
      </c>
      <c r="C2825" t="s">
        <v>66</v>
      </c>
      <c r="D2825" t="s">
        <v>433</v>
      </c>
      <c r="E2825" t="s">
        <v>1218</v>
      </c>
      <c r="F2825" t="s">
        <v>57</v>
      </c>
      <c r="G2825">
        <v>413.49599999999901</v>
      </c>
      <c r="H2825">
        <v>39.204500000000003</v>
      </c>
      <c r="I2825">
        <v>-78.262573699499995</v>
      </c>
      <c r="J2825">
        <v>51069</v>
      </c>
    </row>
    <row r="2826" spans="1:10" x14ac:dyDescent="0.25">
      <c r="A2826" t="str">
        <f t="shared" si="44"/>
        <v>VAGloucester</v>
      </c>
      <c r="B2826" t="s">
        <v>2169</v>
      </c>
      <c r="C2826" t="s">
        <v>66</v>
      </c>
      <c r="D2826" t="s">
        <v>385</v>
      </c>
      <c r="E2826" t="s">
        <v>1532</v>
      </c>
      <c r="F2826" t="s">
        <v>57</v>
      </c>
      <c r="G2826">
        <v>217.80699999999899</v>
      </c>
      <c r="H2826">
        <v>37.414200000000001</v>
      </c>
      <c r="I2826">
        <v>-76.540884851300007</v>
      </c>
      <c r="J2826">
        <v>51073</v>
      </c>
    </row>
    <row r="2827" spans="1:10" x14ac:dyDescent="0.25">
      <c r="A2827" t="str">
        <f t="shared" si="44"/>
        <v>VAGreensville</v>
      </c>
      <c r="B2827" t="s">
        <v>2169</v>
      </c>
      <c r="C2827" t="s">
        <v>66</v>
      </c>
      <c r="D2827" t="s">
        <v>435</v>
      </c>
      <c r="E2827" t="s">
        <v>2185</v>
      </c>
      <c r="F2827" t="s">
        <v>57</v>
      </c>
      <c r="G2827">
        <v>295.226</v>
      </c>
      <c r="H2827">
        <v>36.675899999999999</v>
      </c>
      <c r="I2827">
        <v>-77.559571032600005</v>
      </c>
      <c r="J2827">
        <v>51081</v>
      </c>
    </row>
    <row r="2828" spans="1:10" x14ac:dyDescent="0.25">
      <c r="A2828" t="str">
        <f t="shared" si="44"/>
        <v>VAHalifax</v>
      </c>
      <c r="B2828" t="s">
        <v>2169</v>
      </c>
      <c r="C2828" t="s">
        <v>66</v>
      </c>
      <c r="D2828" t="s">
        <v>436</v>
      </c>
      <c r="E2828" t="s">
        <v>1609</v>
      </c>
      <c r="F2828" t="s">
        <v>57</v>
      </c>
      <c r="G2828">
        <v>817.83900000000006</v>
      </c>
      <c r="H2828">
        <v>36.7669</v>
      </c>
      <c r="I2828">
        <v>-78.936638605400006</v>
      </c>
      <c r="J2828">
        <v>51083</v>
      </c>
    </row>
    <row r="2829" spans="1:10" x14ac:dyDescent="0.25">
      <c r="A2829" t="str">
        <f t="shared" si="44"/>
        <v>VAHanover</v>
      </c>
      <c r="B2829" t="s">
        <v>2169</v>
      </c>
      <c r="C2829" t="s">
        <v>66</v>
      </c>
      <c r="D2829" t="s">
        <v>386</v>
      </c>
      <c r="E2829" t="s">
        <v>2186</v>
      </c>
      <c r="F2829" t="s">
        <v>57</v>
      </c>
      <c r="G2829">
        <v>468.536</v>
      </c>
      <c r="H2829">
        <v>37.760100000000001</v>
      </c>
      <c r="I2829">
        <v>-77.490872613899995</v>
      </c>
      <c r="J2829">
        <v>51085</v>
      </c>
    </row>
    <row r="2830" spans="1:10" x14ac:dyDescent="0.25">
      <c r="A2830" t="str">
        <f t="shared" si="44"/>
        <v>VAHenrico</v>
      </c>
      <c r="B2830" t="s">
        <v>2169</v>
      </c>
      <c r="C2830" t="s">
        <v>66</v>
      </c>
      <c r="D2830" t="s">
        <v>388</v>
      </c>
      <c r="E2830" t="s">
        <v>2187</v>
      </c>
      <c r="F2830" t="s">
        <v>57</v>
      </c>
      <c r="G2830">
        <v>233.697</v>
      </c>
      <c r="H2830">
        <v>37.537999999999997</v>
      </c>
      <c r="I2830">
        <v>-77.405797757100004</v>
      </c>
      <c r="J2830">
        <v>51087</v>
      </c>
    </row>
    <row r="2831" spans="1:10" x14ac:dyDescent="0.25">
      <c r="A2831" t="str">
        <f t="shared" si="44"/>
        <v>VAHighland</v>
      </c>
      <c r="B2831" t="s">
        <v>2169</v>
      </c>
      <c r="C2831" t="s">
        <v>66</v>
      </c>
      <c r="D2831" t="s">
        <v>392</v>
      </c>
      <c r="E2831" t="s">
        <v>1705</v>
      </c>
      <c r="F2831" t="s">
        <v>57</v>
      </c>
      <c r="G2831">
        <v>415.15600000000001</v>
      </c>
      <c r="H2831">
        <v>38.362299999999998</v>
      </c>
      <c r="I2831">
        <v>-79.568529690000005</v>
      </c>
      <c r="J2831">
        <v>51091</v>
      </c>
    </row>
    <row r="2832" spans="1:10" x14ac:dyDescent="0.25">
      <c r="A2832" t="str">
        <f t="shared" si="44"/>
        <v>VAIsle of Wight</v>
      </c>
      <c r="B2832" t="s">
        <v>2169</v>
      </c>
      <c r="C2832" t="s">
        <v>66</v>
      </c>
      <c r="D2832" t="s">
        <v>438</v>
      </c>
      <c r="E2832" t="s">
        <v>2188</v>
      </c>
      <c r="F2832" t="s">
        <v>57</v>
      </c>
      <c r="G2832">
        <v>315.61200000000002</v>
      </c>
      <c r="H2832">
        <v>36.891800000000003</v>
      </c>
      <c r="I2832">
        <v>-76.724867707499996</v>
      </c>
      <c r="J2832">
        <v>51093</v>
      </c>
    </row>
    <row r="2833" spans="1:10" x14ac:dyDescent="0.25">
      <c r="A2833" t="str">
        <f t="shared" si="44"/>
        <v>VAJames City</v>
      </c>
      <c r="B2833" t="s">
        <v>2169</v>
      </c>
      <c r="C2833" t="s">
        <v>66</v>
      </c>
      <c r="D2833" t="s">
        <v>394</v>
      </c>
      <c r="E2833" t="s">
        <v>2189</v>
      </c>
      <c r="F2833" t="s">
        <v>57</v>
      </c>
      <c r="G2833">
        <v>142.43700000000001</v>
      </c>
      <c r="H2833">
        <v>37.328000000000003</v>
      </c>
      <c r="I2833">
        <v>-76.778829282700002</v>
      </c>
      <c r="J2833">
        <v>51095</v>
      </c>
    </row>
    <row r="2834" spans="1:10" x14ac:dyDescent="0.25">
      <c r="A2834" t="str">
        <f t="shared" si="44"/>
        <v>VAKing and Queen</v>
      </c>
      <c r="B2834" t="s">
        <v>2169</v>
      </c>
      <c r="C2834" t="s">
        <v>66</v>
      </c>
      <c r="D2834" t="s">
        <v>396</v>
      </c>
      <c r="E2834" t="s">
        <v>2190</v>
      </c>
      <c r="F2834" t="s">
        <v>57</v>
      </c>
      <c r="G2834">
        <v>315.13799999999901</v>
      </c>
      <c r="H2834">
        <v>37.718600000000002</v>
      </c>
      <c r="I2834">
        <v>-76.895282309199999</v>
      </c>
      <c r="J2834">
        <v>51097</v>
      </c>
    </row>
    <row r="2835" spans="1:10" x14ac:dyDescent="0.25">
      <c r="A2835" t="str">
        <f t="shared" si="44"/>
        <v>VAKing William</v>
      </c>
      <c r="B2835" t="s">
        <v>2169</v>
      </c>
      <c r="C2835" t="s">
        <v>66</v>
      </c>
      <c r="D2835" t="s">
        <v>431</v>
      </c>
      <c r="E2835" t="s">
        <v>2191</v>
      </c>
      <c r="F2835" t="s">
        <v>57</v>
      </c>
      <c r="G2835">
        <v>273.94099999999901</v>
      </c>
      <c r="H2835">
        <v>37.706600000000002</v>
      </c>
      <c r="I2835">
        <v>-77.088377139200006</v>
      </c>
      <c r="J2835">
        <v>51101</v>
      </c>
    </row>
    <row r="2836" spans="1:10" x14ac:dyDescent="0.25">
      <c r="A2836" t="str">
        <f t="shared" si="44"/>
        <v>VALoudoun</v>
      </c>
      <c r="B2836" t="s">
        <v>2169</v>
      </c>
      <c r="C2836" t="s">
        <v>66</v>
      </c>
      <c r="D2836" t="s">
        <v>398</v>
      </c>
      <c r="E2836" t="s">
        <v>2192</v>
      </c>
      <c r="F2836" t="s">
        <v>57</v>
      </c>
      <c r="G2836">
        <v>515.56100000000004</v>
      </c>
      <c r="H2836">
        <v>39.090699999999998</v>
      </c>
      <c r="I2836">
        <v>-77.635726888199997</v>
      </c>
      <c r="J2836">
        <v>51107</v>
      </c>
    </row>
    <row r="2837" spans="1:10" x14ac:dyDescent="0.25">
      <c r="A2837" t="str">
        <f t="shared" si="44"/>
        <v>VALunenburg</v>
      </c>
      <c r="B2837" t="s">
        <v>2169</v>
      </c>
      <c r="C2837" t="s">
        <v>66</v>
      </c>
      <c r="D2837" t="s">
        <v>443</v>
      </c>
      <c r="E2837" t="s">
        <v>2193</v>
      </c>
      <c r="F2837" t="s">
        <v>57</v>
      </c>
      <c r="G2837">
        <v>431.68299999999903</v>
      </c>
      <c r="H2837">
        <v>36.946199999999997</v>
      </c>
      <c r="I2837">
        <v>-78.240573212900003</v>
      </c>
      <c r="J2837">
        <v>51111</v>
      </c>
    </row>
    <row r="2838" spans="1:10" x14ac:dyDescent="0.25">
      <c r="A2838" t="str">
        <f t="shared" si="44"/>
        <v>VAMadison</v>
      </c>
      <c r="B2838" t="s">
        <v>2169</v>
      </c>
      <c r="C2838" t="s">
        <v>66</v>
      </c>
      <c r="D2838" t="s">
        <v>402</v>
      </c>
      <c r="E2838" t="s">
        <v>391</v>
      </c>
      <c r="F2838" t="s">
        <v>57</v>
      </c>
      <c r="G2838">
        <v>320.68299999999903</v>
      </c>
      <c r="H2838">
        <v>38.413699999999999</v>
      </c>
      <c r="I2838">
        <v>-78.279252322800005</v>
      </c>
      <c r="J2838">
        <v>51113</v>
      </c>
    </row>
    <row r="2839" spans="1:10" x14ac:dyDescent="0.25">
      <c r="A2839" t="str">
        <f t="shared" si="44"/>
        <v>VAMecklenburg</v>
      </c>
      <c r="B2839" t="s">
        <v>2169</v>
      </c>
      <c r="C2839" t="s">
        <v>66</v>
      </c>
      <c r="D2839" t="s">
        <v>406</v>
      </c>
      <c r="E2839" t="s">
        <v>1615</v>
      </c>
      <c r="F2839" t="s">
        <v>57</v>
      </c>
      <c r="G2839">
        <v>625.48500000000001</v>
      </c>
      <c r="H2839">
        <v>36.680399999999999</v>
      </c>
      <c r="I2839">
        <v>-78.362736380399994</v>
      </c>
      <c r="J2839">
        <v>51117</v>
      </c>
    </row>
    <row r="2840" spans="1:10" x14ac:dyDescent="0.25">
      <c r="A2840" t="str">
        <f t="shared" si="44"/>
        <v>VAMontgomery</v>
      </c>
      <c r="B2840" t="s">
        <v>2169</v>
      </c>
      <c r="C2840" t="s">
        <v>66</v>
      </c>
      <c r="D2840" t="s">
        <v>410</v>
      </c>
      <c r="E2840" t="s">
        <v>432</v>
      </c>
      <c r="F2840" t="s">
        <v>57</v>
      </c>
      <c r="G2840">
        <v>387.01400000000001</v>
      </c>
      <c r="H2840">
        <v>37.173999999999999</v>
      </c>
      <c r="I2840">
        <v>-80.386976138400001</v>
      </c>
      <c r="J2840">
        <v>51121</v>
      </c>
    </row>
    <row r="2841" spans="1:10" x14ac:dyDescent="0.25">
      <c r="A2841" t="str">
        <f t="shared" si="44"/>
        <v>VANelson</v>
      </c>
      <c r="B2841" t="s">
        <v>2169</v>
      </c>
      <c r="C2841" t="s">
        <v>66</v>
      </c>
      <c r="D2841" t="s">
        <v>425</v>
      </c>
      <c r="E2841" t="s">
        <v>1143</v>
      </c>
      <c r="F2841" t="s">
        <v>57</v>
      </c>
      <c r="G2841">
        <v>470.85599999999903</v>
      </c>
      <c r="H2841">
        <v>37.787399999999998</v>
      </c>
      <c r="I2841">
        <v>-78.886769105499994</v>
      </c>
      <c r="J2841">
        <v>51125</v>
      </c>
    </row>
    <row r="2842" spans="1:10" x14ac:dyDescent="0.25">
      <c r="A2842" t="str">
        <f t="shared" si="44"/>
        <v>VANew Kent</v>
      </c>
      <c r="B2842" t="s">
        <v>2169</v>
      </c>
      <c r="C2842" t="s">
        <v>66</v>
      </c>
      <c r="D2842" t="s">
        <v>427</v>
      </c>
      <c r="E2842" t="s">
        <v>2194</v>
      </c>
      <c r="F2842" t="s">
        <v>57</v>
      </c>
      <c r="G2842">
        <v>209.72900000000001</v>
      </c>
      <c r="H2842">
        <v>37.505200000000002</v>
      </c>
      <c r="I2842">
        <v>-76.997138726200006</v>
      </c>
      <c r="J2842">
        <v>51127</v>
      </c>
    </row>
    <row r="2843" spans="1:10" x14ac:dyDescent="0.25">
      <c r="A2843" t="str">
        <f t="shared" si="44"/>
        <v>VAOrange</v>
      </c>
      <c r="B2843" t="s">
        <v>2169</v>
      </c>
      <c r="C2843" t="s">
        <v>66</v>
      </c>
      <c r="D2843" t="s">
        <v>521</v>
      </c>
      <c r="E2843" t="s">
        <v>310</v>
      </c>
      <c r="F2843" t="s">
        <v>57</v>
      </c>
      <c r="G2843">
        <v>340.78300000000002</v>
      </c>
      <c r="H2843">
        <v>38.246200000000002</v>
      </c>
      <c r="I2843">
        <v>-78.013520123199996</v>
      </c>
      <c r="J2843">
        <v>51137</v>
      </c>
    </row>
    <row r="2844" spans="1:10" x14ac:dyDescent="0.25">
      <c r="A2844" t="str">
        <f t="shared" si="44"/>
        <v>VAPage</v>
      </c>
      <c r="B2844" t="s">
        <v>2169</v>
      </c>
      <c r="C2844" t="s">
        <v>66</v>
      </c>
      <c r="D2844" t="s">
        <v>493</v>
      </c>
      <c r="E2844" t="s">
        <v>1017</v>
      </c>
      <c r="F2844" t="s">
        <v>57</v>
      </c>
      <c r="G2844">
        <v>310.85599999999903</v>
      </c>
      <c r="H2844">
        <v>38.619999999999997</v>
      </c>
      <c r="I2844">
        <v>-78.484121439700004</v>
      </c>
      <c r="J2844">
        <v>51139</v>
      </c>
    </row>
    <row r="2845" spans="1:10" x14ac:dyDescent="0.25">
      <c r="A2845" t="str">
        <f t="shared" si="44"/>
        <v>VAPatrick</v>
      </c>
      <c r="B2845" t="s">
        <v>2169</v>
      </c>
      <c r="C2845" t="s">
        <v>66</v>
      </c>
      <c r="D2845" t="s">
        <v>523</v>
      </c>
      <c r="E2845" t="s">
        <v>2195</v>
      </c>
      <c r="F2845" t="s">
        <v>57</v>
      </c>
      <c r="G2845">
        <v>483.096</v>
      </c>
      <c r="H2845">
        <v>36.6783</v>
      </c>
      <c r="I2845">
        <v>-80.284389512900006</v>
      </c>
      <c r="J2845">
        <v>51141</v>
      </c>
    </row>
    <row r="2846" spans="1:10" x14ac:dyDescent="0.25">
      <c r="A2846" t="str">
        <f t="shared" si="44"/>
        <v>VAPittsylvania</v>
      </c>
      <c r="B2846" t="s">
        <v>2169</v>
      </c>
      <c r="C2846" t="s">
        <v>66</v>
      </c>
      <c r="D2846" t="s">
        <v>506</v>
      </c>
      <c r="E2846" t="s">
        <v>2196</v>
      </c>
      <c r="F2846" t="s">
        <v>57</v>
      </c>
      <c r="G2846">
        <v>968.94100000000003</v>
      </c>
      <c r="H2846">
        <v>36.821300000000001</v>
      </c>
      <c r="I2846">
        <v>-79.397129784900002</v>
      </c>
      <c r="J2846">
        <v>51143</v>
      </c>
    </row>
    <row r="2847" spans="1:10" x14ac:dyDescent="0.25">
      <c r="A2847" t="str">
        <f t="shared" si="44"/>
        <v>VAPrince Edward</v>
      </c>
      <c r="B2847" t="s">
        <v>2169</v>
      </c>
      <c r="C2847" t="s">
        <v>66</v>
      </c>
      <c r="D2847" t="s">
        <v>497</v>
      </c>
      <c r="E2847" t="s">
        <v>2197</v>
      </c>
      <c r="F2847" t="s">
        <v>57</v>
      </c>
      <c r="G2847">
        <v>349.95999999999901</v>
      </c>
      <c r="H2847">
        <v>37.224299999999999</v>
      </c>
      <c r="I2847">
        <v>-78.441069518099994</v>
      </c>
      <c r="J2847">
        <v>51147</v>
      </c>
    </row>
    <row r="2848" spans="1:10" x14ac:dyDescent="0.25">
      <c r="A2848" t="str">
        <f t="shared" si="44"/>
        <v>VARoanoke</v>
      </c>
      <c r="B2848" t="s">
        <v>2169</v>
      </c>
      <c r="C2848" t="s">
        <v>66</v>
      </c>
      <c r="D2848" t="s">
        <v>781</v>
      </c>
      <c r="E2848" t="s">
        <v>2198</v>
      </c>
      <c r="F2848" t="s">
        <v>57</v>
      </c>
      <c r="G2848">
        <v>250.518</v>
      </c>
      <c r="H2848">
        <v>37.269300000000001</v>
      </c>
      <c r="I2848">
        <v>-80.067872300700003</v>
      </c>
      <c r="J2848">
        <v>51161</v>
      </c>
    </row>
    <row r="2849" spans="1:10" x14ac:dyDescent="0.25">
      <c r="A2849" t="str">
        <f t="shared" si="44"/>
        <v>VARockbridge</v>
      </c>
      <c r="B2849" t="s">
        <v>2169</v>
      </c>
      <c r="C2849" t="s">
        <v>66</v>
      </c>
      <c r="D2849" t="s">
        <v>695</v>
      </c>
      <c r="E2849" t="s">
        <v>2199</v>
      </c>
      <c r="F2849" t="s">
        <v>57</v>
      </c>
      <c r="G2849">
        <v>597.55799999999897</v>
      </c>
      <c r="H2849">
        <v>37.814599999999999</v>
      </c>
      <c r="I2849">
        <v>-79.447573085100004</v>
      </c>
      <c r="J2849">
        <v>51163</v>
      </c>
    </row>
    <row r="2850" spans="1:10" x14ac:dyDescent="0.25">
      <c r="A2850" t="str">
        <f t="shared" si="44"/>
        <v>VARockingham</v>
      </c>
      <c r="B2850" t="s">
        <v>2169</v>
      </c>
      <c r="C2850" t="s">
        <v>66</v>
      </c>
      <c r="D2850" t="s">
        <v>783</v>
      </c>
      <c r="E2850" t="s">
        <v>289</v>
      </c>
      <c r="F2850" t="s">
        <v>57</v>
      </c>
      <c r="G2850">
        <v>849.08600000000001</v>
      </c>
      <c r="H2850">
        <v>38.512099999999997</v>
      </c>
      <c r="I2850">
        <v>-78.875785963599995</v>
      </c>
      <c r="J2850">
        <v>51165</v>
      </c>
    </row>
    <row r="2851" spans="1:10" x14ac:dyDescent="0.25">
      <c r="A2851" t="str">
        <f t="shared" si="44"/>
        <v>VARussell</v>
      </c>
      <c r="B2851" t="s">
        <v>2169</v>
      </c>
      <c r="C2851" t="s">
        <v>66</v>
      </c>
      <c r="D2851" t="s">
        <v>785</v>
      </c>
      <c r="E2851" t="s">
        <v>403</v>
      </c>
      <c r="F2851" t="s">
        <v>57</v>
      </c>
      <c r="G2851">
        <v>473.822</v>
      </c>
      <c r="H2851">
        <v>36.933799999999998</v>
      </c>
      <c r="I2851">
        <v>-82.095647147099996</v>
      </c>
      <c r="J2851">
        <v>51167</v>
      </c>
    </row>
    <row r="2852" spans="1:10" x14ac:dyDescent="0.25">
      <c r="A2852" t="str">
        <f t="shared" si="44"/>
        <v>VAShenandoah</v>
      </c>
      <c r="B2852" t="s">
        <v>2169</v>
      </c>
      <c r="C2852" t="s">
        <v>66</v>
      </c>
      <c r="D2852" t="s">
        <v>696</v>
      </c>
      <c r="E2852" t="s">
        <v>2200</v>
      </c>
      <c r="F2852" t="s">
        <v>57</v>
      </c>
      <c r="G2852">
        <v>508.77600000000001</v>
      </c>
      <c r="H2852">
        <v>38.858400000000003</v>
      </c>
      <c r="I2852">
        <v>-78.570613068599997</v>
      </c>
      <c r="J2852">
        <v>51171</v>
      </c>
    </row>
    <row r="2853" spans="1:10" x14ac:dyDescent="0.25">
      <c r="A2853" t="str">
        <f t="shared" si="44"/>
        <v>VASouthampton</v>
      </c>
      <c r="B2853" t="s">
        <v>2169</v>
      </c>
      <c r="C2853" t="s">
        <v>66</v>
      </c>
      <c r="D2853" t="s">
        <v>790</v>
      </c>
      <c r="E2853" t="s">
        <v>2201</v>
      </c>
      <c r="F2853" t="s">
        <v>57</v>
      </c>
      <c r="G2853">
        <v>599.14499999999896</v>
      </c>
      <c r="H2853">
        <v>36.720399999999998</v>
      </c>
      <c r="I2853">
        <v>-77.106063945599999</v>
      </c>
      <c r="J2853">
        <v>51175</v>
      </c>
    </row>
    <row r="2854" spans="1:10" x14ac:dyDescent="0.25">
      <c r="A2854" t="str">
        <f t="shared" si="44"/>
        <v>VASpotsylvania</v>
      </c>
      <c r="B2854" t="s">
        <v>2169</v>
      </c>
      <c r="C2854" t="s">
        <v>66</v>
      </c>
      <c r="D2854" t="s">
        <v>792</v>
      </c>
      <c r="E2854" t="s">
        <v>2202</v>
      </c>
      <c r="F2854" t="s">
        <v>57</v>
      </c>
      <c r="G2854">
        <v>401.49599999999901</v>
      </c>
      <c r="H2854">
        <v>38.185000000000002</v>
      </c>
      <c r="I2854">
        <v>-77.655979777499994</v>
      </c>
      <c r="J2854">
        <v>51177</v>
      </c>
    </row>
    <row r="2855" spans="1:10" x14ac:dyDescent="0.25">
      <c r="A2855" t="str">
        <f t="shared" si="44"/>
        <v>VAStafford</v>
      </c>
      <c r="B2855" t="s">
        <v>2169</v>
      </c>
      <c r="C2855" t="s">
        <v>66</v>
      </c>
      <c r="D2855" t="s">
        <v>697</v>
      </c>
      <c r="E2855" t="s">
        <v>1063</v>
      </c>
      <c r="F2855" t="s">
        <v>57</v>
      </c>
      <c r="G2855">
        <v>268.95600000000002</v>
      </c>
      <c r="H2855">
        <v>38.4206</v>
      </c>
      <c r="I2855">
        <v>-77.4580554307</v>
      </c>
      <c r="J2855">
        <v>51179</v>
      </c>
    </row>
    <row r="2856" spans="1:10" x14ac:dyDescent="0.25">
      <c r="A2856" t="str">
        <f t="shared" si="44"/>
        <v>VATazewell</v>
      </c>
      <c r="B2856" t="s">
        <v>2169</v>
      </c>
      <c r="C2856" t="s">
        <v>66</v>
      </c>
      <c r="D2856" t="s">
        <v>700</v>
      </c>
      <c r="E2856" t="s">
        <v>942</v>
      </c>
      <c r="F2856" t="s">
        <v>57</v>
      </c>
      <c r="G2856">
        <v>518.846</v>
      </c>
      <c r="H2856">
        <v>37.124899999999997</v>
      </c>
      <c r="I2856">
        <v>-81.560660294800002</v>
      </c>
      <c r="J2856">
        <v>51185</v>
      </c>
    </row>
    <row r="2857" spans="1:10" x14ac:dyDescent="0.25">
      <c r="A2857" t="str">
        <f t="shared" si="44"/>
        <v>VAWashington</v>
      </c>
      <c r="B2857" t="s">
        <v>2169</v>
      </c>
      <c r="C2857" t="s">
        <v>66</v>
      </c>
      <c r="D2857" t="s">
        <v>703</v>
      </c>
      <c r="E2857" t="s">
        <v>226</v>
      </c>
      <c r="F2857" t="s">
        <v>57</v>
      </c>
      <c r="G2857">
        <v>560.97500000000002</v>
      </c>
      <c r="H2857">
        <v>36.724499999999999</v>
      </c>
      <c r="I2857">
        <v>-81.959649048599999</v>
      </c>
      <c r="J2857">
        <v>51191</v>
      </c>
    </row>
    <row r="2858" spans="1:10" x14ac:dyDescent="0.25">
      <c r="A2858" t="str">
        <f t="shared" si="44"/>
        <v>VAWestmoreland</v>
      </c>
      <c r="B2858" t="s">
        <v>2169</v>
      </c>
      <c r="C2858" t="s">
        <v>66</v>
      </c>
      <c r="D2858" t="s">
        <v>799</v>
      </c>
      <c r="E2858" t="s">
        <v>1801</v>
      </c>
      <c r="F2858" t="s">
        <v>57</v>
      </c>
      <c r="G2858">
        <v>229.375</v>
      </c>
      <c r="H2858">
        <v>38.111899999999999</v>
      </c>
      <c r="I2858">
        <v>-76.802028478899999</v>
      </c>
      <c r="J2858">
        <v>51193</v>
      </c>
    </row>
    <row r="2859" spans="1:10" x14ac:dyDescent="0.25">
      <c r="A2859" t="str">
        <f t="shared" si="44"/>
        <v>VAWise</v>
      </c>
      <c r="B2859" t="s">
        <v>2169</v>
      </c>
      <c r="C2859" t="s">
        <v>66</v>
      </c>
      <c r="D2859" t="s">
        <v>704</v>
      </c>
      <c r="E2859" t="s">
        <v>2088</v>
      </c>
      <c r="F2859" t="s">
        <v>57</v>
      </c>
      <c r="G2859">
        <v>403.18900000000002</v>
      </c>
      <c r="H2859">
        <v>36.975299999999997</v>
      </c>
      <c r="I2859">
        <v>-82.621230806200003</v>
      </c>
      <c r="J2859">
        <v>51195</v>
      </c>
    </row>
    <row r="2860" spans="1:10" x14ac:dyDescent="0.25">
      <c r="A2860" t="str">
        <f t="shared" si="44"/>
        <v>VAColonial Heights</v>
      </c>
      <c r="B2860" t="s">
        <v>2169</v>
      </c>
      <c r="C2860" t="s">
        <v>66</v>
      </c>
      <c r="D2860" t="s">
        <v>2203</v>
      </c>
      <c r="E2860" t="s">
        <v>2204</v>
      </c>
      <c r="F2860" t="s">
        <v>1227</v>
      </c>
      <c r="G2860">
        <v>7.52</v>
      </c>
      <c r="H2860">
        <v>37.265099999999997</v>
      </c>
      <c r="I2860">
        <v>-77.396957209999997</v>
      </c>
      <c r="J2860">
        <v>51570</v>
      </c>
    </row>
    <row r="2861" spans="1:10" x14ac:dyDescent="0.25">
      <c r="A2861" t="str">
        <f t="shared" si="44"/>
        <v>VAFalls Church</v>
      </c>
      <c r="B2861" t="s">
        <v>2169</v>
      </c>
      <c r="C2861" t="s">
        <v>66</v>
      </c>
      <c r="D2861" t="s">
        <v>2205</v>
      </c>
      <c r="E2861" t="s">
        <v>2206</v>
      </c>
      <c r="F2861" t="s">
        <v>1227</v>
      </c>
      <c r="G2861">
        <v>1.9990000000000001</v>
      </c>
      <c r="H2861">
        <v>38.884300000000003</v>
      </c>
      <c r="I2861">
        <v>-77.174513886900002</v>
      </c>
      <c r="J2861">
        <v>51610</v>
      </c>
    </row>
    <row r="2862" spans="1:10" x14ac:dyDescent="0.25">
      <c r="A2862" t="str">
        <f t="shared" si="44"/>
        <v>VALexington</v>
      </c>
      <c r="B2862" t="s">
        <v>2169</v>
      </c>
      <c r="C2862" t="s">
        <v>66</v>
      </c>
      <c r="D2862" t="s">
        <v>2207</v>
      </c>
      <c r="E2862" t="s">
        <v>1830</v>
      </c>
      <c r="F2862" t="s">
        <v>1227</v>
      </c>
      <c r="G2862">
        <v>2.4969999999999999</v>
      </c>
      <c r="H2862">
        <v>37.782400000000003</v>
      </c>
      <c r="I2862">
        <v>-79.4439070337</v>
      </c>
      <c r="J2862">
        <v>51678</v>
      </c>
    </row>
    <row r="2863" spans="1:10" x14ac:dyDescent="0.25">
      <c r="A2863" t="str">
        <f t="shared" si="44"/>
        <v>VANorton</v>
      </c>
      <c r="B2863" t="s">
        <v>2169</v>
      </c>
      <c r="C2863" t="s">
        <v>66</v>
      </c>
      <c r="D2863" t="s">
        <v>2208</v>
      </c>
      <c r="E2863" t="s">
        <v>1088</v>
      </c>
      <c r="F2863" t="s">
        <v>1227</v>
      </c>
      <c r="G2863">
        <v>7.4809999999999999</v>
      </c>
      <c r="H2863">
        <v>36.931699999999999</v>
      </c>
      <c r="I2863">
        <v>-82.625972577300004</v>
      </c>
      <c r="J2863">
        <v>51720</v>
      </c>
    </row>
    <row r="2864" spans="1:10" x14ac:dyDescent="0.25">
      <c r="A2864" t="str">
        <f t="shared" si="44"/>
        <v>VAStaunton</v>
      </c>
      <c r="B2864" t="s">
        <v>2169</v>
      </c>
      <c r="C2864" t="s">
        <v>66</v>
      </c>
      <c r="D2864" t="s">
        <v>2209</v>
      </c>
      <c r="E2864" t="s">
        <v>2210</v>
      </c>
      <c r="F2864" t="s">
        <v>1227</v>
      </c>
      <c r="G2864">
        <v>19.975000000000001</v>
      </c>
      <c r="H2864">
        <v>38.159300000000002</v>
      </c>
      <c r="I2864">
        <v>-79.060795305599996</v>
      </c>
      <c r="J2864">
        <v>51790</v>
      </c>
    </row>
    <row r="2865" spans="1:10" x14ac:dyDescent="0.25">
      <c r="A2865" t="str">
        <f t="shared" si="44"/>
        <v>VAWinchester</v>
      </c>
      <c r="B2865" t="s">
        <v>2169</v>
      </c>
      <c r="C2865" t="s">
        <v>66</v>
      </c>
      <c r="D2865" t="s">
        <v>2211</v>
      </c>
      <c r="E2865" t="s">
        <v>2212</v>
      </c>
      <c r="F2865" t="s">
        <v>1227</v>
      </c>
      <c r="G2865">
        <v>9.2330000000000005</v>
      </c>
      <c r="H2865">
        <v>39.173400000000001</v>
      </c>
      <c r="I2865">
        <v>-78.174507560999999</v>
      </c>
      <c r="J2865">
        <v>51840</v>
      </c>
    </row>
    <row r="2866" spans="1:10" x14ac:dyDescent="0.25">
      <c r="A2866" t="str">
        <f t="shared" si="44"/>
        <v>VALee</v>
      </c>
      <c r="B2866" t="s">
        <v>2169</v>
      </c>
      <c r="C2866" t="s">
        <v>66</v>
      </c>
      <c r="D2866" t="s">
        <v>441</v>
      </c>
      <c r="E2866" t="s">
        <v>199</v>
      </c>
      <c r="F2866" t="s">
        <v>57</v>
      </c>
      <c r="G2866">
        <v>435.51799999999901</v>
      </c>
      <c r="H2866">
        <v>36.705399999999997</v>
      </c>
      <c r="I2866">
        <v>-83.128376294700004</v>
      </c>
      <c r="J2866">
        <v>51105</v>
      </c>
    </row>
    <row r="2867" spans="1:10" x14ac:dyDescent="0.25">
      <c r="A2867" t="str">
        <f t="shared" si="44"/>
        <v>VAArlington</v>
      </c>
      <c r="B2867" t="s">
        <v>2169</v>
      </c>
      <c r="C2867" t="s">
        <v>66</v>
      </c>
      <c r="D2867" t="s">
        <v>415</v>
      </c>
      <c r="E2867" t="s">
        <v>2213</v>
      </c>
      <c r="F2867" t="s">
        <v>57</v>
      </c>
      <c r="G2867">
        <v>25.974</v>
      </c>
      <c r="H2867">
        <v>38.878599999999999</v>
      </c>
      <c r="I2867">
        <v>-77.101147966499994</v>
      </c>
      <c r="J2867">
        <v>51013</v>
      </c>
    </row>
    <row r="2868" spans="1:10" x14ac:dyDescent="0.25">
      <c r="A2868" t="str">
        <f t="shared" si="44"/>
        <v>VALancaster</v>
      </c>
      <c r="B2868" t="s">
        <v>2169</v>
      </c>
      <c r="C2868" t="s">
        <v>66</v>
      </c>
      <c r="D2868" t="s">
        <v>439</v>
      </c>
      <c r="E2868" t="s">
        <v>1492</v>
      </c>
      <c r="F2868" t="s">
        <v>57</v>
      </c>
      <c r="G2868">
        <v>133.25</v>
      </c>
      <c r="H2868">
        <v>37.732199999999999</v>
      </c>
      <c r="I2868">
        <v>-76.461478674899993</v>
      </c>
      <c r="J2868">
        <v>51103</v>
      </c>
    </row>
    <row r="2869" spans="1:10" x14ac:dyDescent="0.25">
      <c r="A2869" t="str">
        <f t="shared" si="44"/>
        <v>VALouisa</v>
      </c>
      <c r="B2869" t="s">
        <v>2169</v>
      </c>
      <c r="C2869" t="s">
        <v>66</v>
      </c>
      <c r="D2869" t="s">
        <v>400</v>
      </c>
      <c r="E2869" t="s">
        <v>1028</v>
      </c>
      <c r="F2869" t="s">
        <v>57</v>
      </c>
      <c r="G2869">
        <v>496.3</v>
      </c>
      <c r="H2869">
        <v>37.978200000000001</v>
      </c>
      <c r="I2869">
        <v>-77.962961359199994</v>
      </c>
      <c r="J2869">
        <v>51109</v>
      </c>
    </row>
    <row r="2870" spans="1:10" x14ac:dyDescent="0.25">
      <c r="A2870" t="str">
        <f t="shared" si="44"/>
        <v>VAMathews</v>
      </c>
      <c r="B2870" t="s">
        <v>2169</v>
      </c>
      <c r="C2870" t="s">
        <v>66</v>
      </c>
      <c r="D2870" t="s">
        <v>404</v>
      </c>
      <c r="E2870" t="s">
        <v>2214</v>
      </c>
      <c r="F2870" t="s">
        <v>57</v>
      </c>
      <c r="G2870">
        <v>85.929000000000002</v>
      </c>
      <c r="H2870">
        <v>37.436</v>
      </c>
      <c r="I2870">
        <v>-76.341390181600005</v>
      </c>
      <c r="J2870">
        <v>51115</v>
      </c>
    </row>
    <row r="2871" spans="1:10" x14ac:dyDescent="0.25">
      <c r="A2871" t="str">
        <f t="shared" si="44"/>
        <v>VAMiddlesex</v>
      </c>
      <c r="B2871" t="s">
        <v>2169</v>
      </c>
      <c r="C2871" t="s">
        <v>66</v>
      </c>
      <c r="D2871" t="s">
        <v>408</v>
      </c>
      <c r="E2871" t="s">
        <v>311</v>
      </c>
      <c r="F2871" t="s">
        <v>57</v>
      </c>
      <c r="G2871">
        <v>130.30600000000001</v>
      </c>
      <c r="H2871">
        <v>37.629399999999997</v>
      </c>
      <c r="I2871">
        <v>-76.567301570300003</v>
      </c>
      <c r="J2871">
        <v>51119</v>
      </c>
    </row>
    <row r="2872" spans="1:10" x14ac:dyDescent="0.25">
      <c r="A2872" t="str">
        <f t="shared" si="44"/>
        <v>VANorthampton</v>
      </c>
      <c r="B2872" t="s">
        <v>2169</v>
      </c>
      <c r="C2872" t="s">
        <v>66</v>
      </c>
      <c r="D2872" t="s">
        <v>413</v>
      </c>
      <c r="E2872" t="s">
        <v>1619</v>
      </c>
      <c r="F2872" t="s">
        <v>57</v>
      </c>
      <c r="G2872">
        <v>211.611999999999</v>
      </c>
      <c r="H2872">
        <v>37.341000000000001</v>
      </c>
      <c r="I2872">
        <v>-75.876639028100001</v>
      </c>
      <c r="J2872">
        <v>51131</v>
      </c>
    </row>
    <row r="2873" spans="1:10" x14ac:dyDescent="0.25">
      <c r="A2873" t="str">
        <f t="shared" si="44"/>
        <v>VANorthumberland</v>
      </c>
      <c r="B2873" t="s">
        <v>2169</v>
      </c>
      <c r="C2873" t="s">
        <v>66</v>
      </c>
      <c r="D2873" t="s">
        <v>429</v>
      </c>
      <c r="E2873" t="s">
        <v>1800</v>
      </c>
      <c r="F2873" t="s">
        <v>57</v>
      </c>
      <c r="G2873">
        <v>191.29499999999899</v>
      </c>
      <c r="H2873">
        <v>37.887500000000003</v>
      </c>
      <c r="I2873">
        <v>-76.419237058600004</v>
      </c>
      <c r="J2873">
        <v>51133</v>
      </c>
    </row>
    <row r="2874" spans="1:10" x14ac:dyDescent="0.25">
      <c r="A2874" t="str">
        <f t="shared" si="44"/>
        <v>VANottoway</v>
      </c>
      <c r="B2874" t="s">
        <v>2169</v>
      </c>
      <c r="C2874" t="s">
        <v>66</v>
      </c>
      <c r="D2874" t="s">
        <v>519</v>
      </c>
      <c r="E2874" t="s">
        <v>2215</v>
      </c>
      <c r="F2874" t="s">
        <v>57</v>
      </c>
      <c r="G2874">
        <v>314.392</v>
      </c>
      <c r="H2874">
        <v>37.143099999999997</v>
      </c>
      <c r="I2874">
        <v>-78.051233834200005</v>
      </c>
      <c r="J2874">
        <v>51135</v>
      </c>
    </row>
    <row r="2875" spans="1:10" x14ac:dyDescent="0.25">
      <c r="A2875" t="str">
        <f t="shared" si="44"/>
        <v>VAPowhatan</v>
      </c>
      <c r="B2875" t="s">
        <v>2169</v>
      </c>
      <c r="C2875" t="s">
        <v>66</v>
      </c>
      <c r="D2875" t="s">
        <v>495</v>
      </c>
      <c r="E2875" t="s">
        <v>2216</v>
      </c>
      <c r="F2875" t="s">
        <v>57</v>
      </c>
      <c r="G2875">
        <v>260.221</v>
      </c>
      <c r="H2875">
        <v>37.550199999999997</v>
      </c>
      <c r="I2875">
        <v>-77.915198308800001</v>
      </c>
      <c r="J2875">
        <v>51145</v>
      </c>
    </row>
    <row r="2876" spans="1:10" x14ac:dyDescent="0.25">
      <c r="A2876" t="str">
        <f t="shared" si="44"/>
        <v>VAPrince George</v>
      </c>
      <c r="B2876" t="s">
        <v>2169</v>
      </c>
      <c r="C2876" t="s">
        <v>66</v>
      </c>
      <c r="D2876" t="s">
        <v>507</v>
      </c>
      <c r="E2876" t="s">
        <v>267</v>
      </c>
      <c r="F2876" t="s">
        <v>57</v>
      </c>
      <c r="G2876">
        <v>265.15499999999901</v>
      </c>
      <c r="H2876">
        <v>37.186500000000002</v>
      </c>
      <c r="I2876">
        <v>-77.224169667500007</v>
      </c>
      <c r="J2876">
        <v>51149</v>
      </c>
    </row>
    <row r="2877" spans="1:10" x14ac:dyDescent="0.25">
      <c r="A2877" t="str">
        <f t="shared" si="44"/>
        <v>VAPulaski</v>
      </c>
      <c r="B2877" t="s">
        <v>2169</v>
      </c>
      <c r="C2877" t="s">
        <v>66</v>
      </c>
      <c r="D2877" t="s">
        <v>777</v>
      </c>
      <c r="E2877" t="s">
        <v>514</v>
      </c>
      <c r="F2877" t="s">
        <v>57</v>
      </c>
      <c r="G2877">
        <v>319.858</v>
      </c>
      <c r="H2877">
        <v>37.063600000000001</v>
      </c>
      <c r="I2877">
        <v>-80.714352341799994</v>
      </c>
      <c r="J2877">
        <v>51155</v>
      </c>
    </row>
    <row r="2878" spans="1:10" x14ac:dyDescent="0.25">
      <c r="A2878" t="str">
        <f t="shared" si="44"/>
        <v>VARappahannock</v>
      </c>
      <c r="B2878" t="s">
        <v>2169</v>
      </c>
      <c r="C2878" t="s">
        <v>66</v>
      </c>
      <c r="D2878" t="s">
        <v>779</v>
      </c>
      <c r="E2878" t="s">
        <v>2217</v>
      </c>
      <c r="F2878" t="s">
        <v>57</v>
      </c>
      <c r="G2878">
        <v>266.22699999999901</v>
      </c>
      <c r="H2878">
        <v>38.684600000000003</v>
      </c>
      <c r="I2878">
        <v>-78.159264545799999</v>
      </c>
      <c r="J2878">
        <v>51157</v>
      </c>
    </row>
    <row r="2879" spans="1:10" x14ac:dyDescent="0.25">
      <c r="A2879" t="str">
        <f t="shared" si="44"/>
        <v>VARichmond</v>
      </c>
      <c r="B2879" t="s">
        <v>2169</v>
      </c>
      <c r="C2879" t="s">
        <v>66</v>
      </c>
      <c r="D2879" t="s">
        <v>780</v>
      </c>
      <c r="E2879" t="s">
        <v>272</v>
      </c>
      <c r="F2879" t="s">
        <v>57</v>
      </c>
      <c r="G2879">
        <v>191.491999999999</v>
      </c>
      <c r="H2879">
        <v>37.942900000000002</v>
      </c>
      <c r="I2879">
        <v>-76.730839638800006</v>
      </c>
      <c r="J2879">
        <v>51159</v>
      </c>
    </row>
    <row r="2880" spans="1:10" x14ac:dyDescent="0.25">
      <c r="A2880" t="str">
        <f t="shared" si="44"/>
        <v>VAScott</v>
      </c>
      <c r="B2880" t="s">
        <v>2169</v>
      </c>
      <c r="C2880" t="s">
        <v>66</v>
      </c>
      <c r="D2880" t="s">
        <v>786</v>
      </c>
      <c r="E2880" t="s">
        <v>517</v>
      </c>
      <c r="F2880" t="s">
        <v>57</v>
      </c>
      <c r="G2880">
        <v>535.52999999999895</v>
      </c>
      <c r="H2880">
        <v>36.714199999999998</v>
      </c>
      <c r="I2880">
        <v>-82.6030003738</v>
      </c>
      <c r="J2880">
        <v>51169</v>
      </c>
    </row>
    <row r="2881" spans="1:10" x14ac:dyDescent="0.25">
      <c r="A2881" t="str">
        <f t="shared" si="44"/>
        <v>VASmyth</v>
      </c>
      <c r="B2881" t="s">
        <v>2169</v>
      </c>
      <c r="C2881" t="s">
        <v>66</v>
      </c>
      <c r="D2881" t="s">
        <v>788</v>
      </c>
      <c r="E2881" t="s">
        <v>2218</v>
      </c>
      <c r="F2881" t="s">
        <v>57</v>
      </c>
      <c r="G2881">
        <v>450.928</v>
      </c>
      <c r="H2881">
        <v>36.843899999999998</v>
      </c>
      <c r="I2881">
        <v>-81.537072183000006</v>
      </c>
      <c r="J2881">
        <v>51173</v>
      </c>
    </row>
    <row r="2882" spans="1:10" x14ac:dyDescent="0.25">
      <c r="A2882" t="str">
        <f t="shared" si="44"/>
        <v>VASurry</v>
      </c>
      <c r="B2882" t="s">
        <v>2169</v>
      </c>
      <c r="C2882" t="s">
        <v>66</v>
      </c>
      <c r="D2882" t="s">
        <v>793</v>
      </c>
      <c r="E2882" t="s">
        <v>1647</v>
      </c>
      <c r="F2882" t="s">
        <v>57</v>
      </c>
      <c r="G2882">
        <v>278.94900000000001</v>
      </c>
      <c r="H2882">
        <v>37.110199999999999</v>
      </c>
      <c r="I2882">
        <v>-76.900391577099995</v>
      </c>
      <c r="J2882">
        <v>51181</v>
      </c>
    </row>
    <row r="2883" spans="1:10" x14ac:dyDescent="0.25">
      <c r="A2883" t="str">
        <f t="shared" ref="A2883:A2946" si="45">C2883&amp;E2883</f>
        <v>VASussex</v>
      </c>
      <c r="B2883" t="s">
        <v>2169</v>
      </c>
      <c r="C2883" t="s">
        <v>66</v>
      </c>
      <c r="D2883" t="s">
        <v>698</v>
      </c>
      <c r="E2883" t="s">
        <v>635</v>
      </c>
      <c r="F2883" t="s">
        <v>57</v>
      </c>
      <c r="G2883">
        <v>490.22</v>
      </c>
      <c r="H2883">
        <v>36.921700000000001</v>
      </c>
      <c r="I2883">
        <v>-77.261835355900004</v>
      </c>
      <c r="J2883">
        <v>51183</v>
      </c>
    </row>
    <row r="2884" spans="1:10" x14ac:dyDescent="0.25">
      <c r="A2884" t="str">
        <f t="shared" si="45"/>
        <v>VAWarren</v>
      </c>
      <c r="B2884" t="s">
        <v>2169</v>
      </c>
      <c r="C2884" t="s">
        <v>66</v>
      </c>
      <c r="D2884" t="s">
        <v>797</v>
      </c>
      <c r="E2884" t="s">
        <v>734</v>
      </c>
      <c r="F2884" t="s">
        <v>57</v>
      </c>
      <c r="G2884">
        <v>213.465</v>
      </c>
      <c r="H2884">
        <v>38.908700000000003</v>
      </c>
      <c r="I2884">
        <v>-78.207436744199995</v>
      </c>
      <c r="J2884">
        <v>51187</v>
      </c>
    </row>
    <row r="2885" spans="1:10" x14ac:dyDescent="0.25">
      <c r="A2885" t="str">
        <f t="shared" si="45"/>
        <v>VAWythe</v>
      </c>
      <c r="B2885" t="s">
        <v>2169</v>
      </c>
      <c r="C2885" t="s">
        <v>66</v>
      </c>
      <c r="D2885" t="s">
        <v>800</v>
      </c>
      <c r="E2885" t="s">
        <v>2219</v>
      </c>
      <c r="F2885" t="s">
        <v>57</v>
      </c>
      <c r="G2885">
        <v>461.82400000000001</v>
      </c>
      <c r="H2885">
        <v>36.917099999999998</v>
      </c>
      <c r="I2885">
        <v>-81.078634616800002</v>
      </c>
      <c r="J2885">
        <v>51197</v>
      </c>
    </row>
    <row r="2886" spans="1:10" x14ac:dyDescent="0.25">
      <c r="A2886" t="str">
        <f t="shared" si="45"/>
        <v>VAYork</v>
      </c>
      <c r="B2886" t="s">
        <v>2169</v>
      </c>
      <c r="C2886" t="s">
        <v>66</v>
      </c>
      <c r="D2886" t="s">
        <v>801</v>
      </c>
      <c r="E2886" t="s">
        <v>229</v>
      </c>
      <c r="F2886" t="s">
        <v>57</v>
      </c>
      <c r="G2886">
        <v>104.78</v>
      </c>
      <c r="H2886">
        <v>37.2423</v>
      </c>
      <c r="I2886">
        <v>-76.561882342999994</v>
      </c>
      <c r="J2886">
        <v>51199</v>
      </c>
    </row>
    <row r="2887" spans="1:10" x14ac:dyDescent="0.25">
      <c r="A2887" t="str">
        <f t="shared" si="45"/>
        <v>VAAlexandria</v>
      </c>
      <c r="B2887" t="s">
        <v>2169</v>
      </c>
      <c r="C2887" t="s">
        <v>66</v>
      </c>
      <c r="D2887" t="s">
        <v>1226</v>
      </c>
      <c r="E2887" t="s">
        <v>2220</v>
      </c>
      <c r="F2887" t="s">
        <v>1227</v>
      </c>
      <c r="G2887">
        <v>15.0269999999999</v>
      </c>
      <c r="H2887">
        <v>38.818399999999997</v>
      </c>
      <c r="I2887">
        <v>-77.085929473099995</v>
      </c>
      <c r="J2887">
        <v>51510</v>
      </c>
    </row>
    <row r="2888" spans="1:10" x14ac:dyDescent="0.25">
      <c r="A2888" t="str">
        <f t="shared" si="45"/>
        <v>VABedford</v>
      </c>
      <c r="B2888" t="s">
        <v>2169</v>
      </c>
      <c r="C2888" t="s">
        <v>66</v>
      </c>
      <c r="D2888" t="s">
        <v>2221</v>
      </c>
      <c r="E2888" t="s">
        <v>1779</v>
      </c>
      <c r="F2888" t="s">
        <v>1227</v>
      </c>
      <c r="G2888">
        <v>6.8780000000000001</v>
      </c>
      <c r="H2888">
        <v>37.337800000000001</v>
      </c>
      <c r="I2888">
        <v>-79.520242321500007</v>
      </c>
      <c r="J2888">
        <v>51515</v>
      </c>
    </row>
    <row r="2889" spans="1:10" x14ac:dyDescent="0.25">
      <c r="A2889" t="str">
        <f t="shared" si="45"/>
        <v>VABristol</v>
      </c>
      <c r="B2889" t="s">
        <v>2169</v>
      </c>
      <c r="C2889" t="s">
        <v>66</v>
      </c>
      <c r="D2889" t="s">
        <v>2222</v>
      </c>
      <c r="E2889" t="s">
        <v>1230</v>
      </c>
      <c r="F2889" t="s">
        <v>1227</v>
      </c>
      <c r="G2889">
        <v>13.013</v>
      </c>
      <c r="H2889">
        <v>36.618099999999998</v>
      </c>
      <c r="I2889">
        <v>-82.160770991899994</v>
      </c>
      <c r="J2889">
        <v>51520</v>
      </c>
    </row>
    <row r="2890" spans="1:10" x14ac:dyDescent="0.25">
      <c r="A2890" t="str">
        <f t="shared" si="45"/>
        <v>VABuena Vista</v>
      </c>
      <c r="B2890" t="s">
        <v>2169</v>
      </c>
      <c r="C2890" t="s">
        <v>66</v>
      </c>
      <c r="D2890" t="s">
        <v>2223</v>
      </c>
      <c r="E2890" t="s">
        <v>1008</v>
      </c>
      <c r="F2890" t="s">
        <v>1227</v>
      </c>
      <c r="G2890">
        <v>6.7039999999999997</v>
      </c>
      <c r="H2890">
        <v>37.7316</v>
      </c>
      <c r="I2890">
        <v>-79.356520462899994</v>
      </c>
      <c r="J2890">
        <v>51530</v>
      </c>
    </row>
    <row r="2891" spans="1:10" x14ac:dyDescent="0.25">
      <c r="A2891" t="str">
        <f t="shared" si="45"/>
        <v>VACharlottesville</v>
      </c>
      <c r="B2891" t="s">
        <v>2169</v>
      </c>
      <c r="C2891" t="s">
        <v>66</v>
      </c>
      <c r="D2891" t="s">
        <v>2224</v>
      </c>
      <c r="E2891" t="s">
        <v>2225</v>
      </c>
      <c r="F2891" t="s">
        <v>1227</v>
      </c>
      <c r="G2891">
        <v>10.238</v>
      </c>
      <c r="H2891">
        <v>38.037399999999998</v>
      </c>
      <c r="I2891">
        <v>-78.485644047400001</v>
      </c>
      <c r="J2891">
        <v>51540</v>
      </c>
    </row>
    <row r="2892" spans="1:10" x14ac:dyDescent="0.25">
      <c r="A2892" t="str">
        <f t="shared" si="45"/>
        <v>VAChesapeake</v>
      </c>
      <c r="B2892" t="s">
        <v>2169</v>
      </c>
      <c r="C2892" t="s">
        <v>66</v>
      </c>
      <c r="D2892" t="s">
        <v>2226</v>
      </c>
      <c r="E2892" t="s">
        <v>2227</v>
      </c>
      <c r="F2892" t="s">
        <v>1227</v>
      </c>
      <c r="G2892">
        <v>340.8</v>
      </c>
      <c r="H2892">
        <v>36.677799999999998</v>
      </c>
      <c r="I2892">
        <v>-76.302377416300004</v>
      </c>
      <c r="J2892">
        <v>51550</v>
      </c>
    </row>
    <row r="2893" spans="1:10" x14ac:dyDescent="0.25">
      <c r="A2893" t="str">
        <f t="shared" si="45"/>
        <v>VACovington</v>
      </c>
      <c r="B2893" t="s">
        <v>2169</v>
      </c>
      <c r="C2893" t="s">
        <v>66</v>
      </c>
      <c r="D2893" t="s">
        <v>2228</v>
      </c>
      <c r="E2893" t="s">
        <v>328</v>
      </c>
      <c r="F2893" t="s">
        <v>1227</v>
      </c>
      <c r="G2893">
        <v>5.468</v>
      </c>
      <c r="H2893">
        <v>37.778599999999997</v>
      </c>
      <c r="I2893">
        <v>-79.986750561700006</v>
      </c>
      <c r="J2893">
        <v>51580</v>
      </c>
    </row>
    <row r="2894" spans="1:10" x14ac:dyDescent="0.25">
      <c r="A2894" t="str">
        <f t="shared" si="45"/>
        <v>VADanville</v>
      </c>
      <c r="B2894" t="s">
        <v>2169</v>
      </c>
      <c r="C2894" t="s">
        <v>66</v>
      </c>
      <c r="D2894" t="s">
        <v>2229</v>
      </c>
      <c r="E2894" t="s">
        <v>2230</v>
      </c>
      <c r="F2894" t="s">
        <v>1227</v>
      </c>
      <c r="G2894">
        <v>42.933999999999898</v>
      </c>
      <c r="H2894">
        <v>36.583100000000002</v>
      </c>
      <c r="I2894">
        <v>-79.408743633399993</v>
      </c>
      <c r="J2894">
        <v>51590</v>
      </c>
    </row>
    <row r="2895" spans="1:10" x14ac:dyDescent="0.25">
      <c r="A2895" t="str">
        <f t="shared" si="45"/>
        <v>VAEmporia</v>
      </c>
      <c r="B2895" t="s">
        <v>2169</v>
      </c>
      <c r="C2895" t="s">
        <v>66</v>
      </c>
      <c r="D2895" t="s">
        <v>2231</v>
      </c>
      <c r="E2895" t="s">
        <v>2232</v>
      </c>
      <c r="F2895" t="s">
        <v>1227</v>
      </c>
      <c r="G2895">
        <v>6.8940000000000001</v>
      </c>
      <c r="H2895">
        <v>36.695300000000003</v>
      </c>
      <c r="I2895">
        <v>-77.535601825399993</v>
      </c>
      <c r="J2895">
        <v>51595</v>
      </c>
    </row>
    <row r="2896" spans="1:10" x14ac:dyDescent="0.25">
      <c r="A2896" t="str">
        <f t="shared" si="45"/>
        <v>VAFairfax</v>
      </c>
      <c r="B2896" t="s">
        <v>2169</v>
      </c>
      <c r="C2896" t="s">
        <v>66</v>
      </c>
      <c r="D2896" t="s">
        <v>2233</v>
      </c>
      <c r="E2896" t="s">
        <v>302</v>
      </c>
      <c r="F2896" t="s">
        <v>1227</v>
      </c>
      <c r="G2896">
        <v>6.2389999999999999</v>
      </c>
      <c r="H2896">
        <v>38.853099999999998</v>
      </c>
      <c r="I2896">
        <v>-77.299849728400005</v>
      </c>
      <c r="J2896">
        <v>51600</v>
      </c>
    </row>
    <row r="2897" spans="1:10" x14ac:dyDescent="0.25">
      <c r="A2897" t="str">
        <f t="shared" si="45"/>
        <v>VAFranklin</v>
      </c>
      <c r="B2897" t="s">
        <v>2169</v>
      </c>
      <c r="C2897" t="s">
        <v>66</v>
      </c>
      <c r="D2897" t="s">
        <v>2234</v>
      </c>
      <c r="E2897" t="s">
        <v>379</v>
      </c>
      <c r="F2897" t="s">
        <v>1227</v>
      </c>
      <c r="G2897">
        <v>8.2059999999999995</v>
      </c>
      <c r="H2897">
        <v>36.683</v>
      </c>
      <c r="I2897">
        <v>-76.938536028200005</v>
      </c>
      <c r="J2897">
        <v>51620</v>
      </c>
    </row>
    <row r="2898" spans="1:10" x14ac:dyDescent="0.25">
      <c r="A2898" t="str">
        <f t="shared" si="45"/>
        <v>VAFredericksburg</v>
      </c>
      <c r="B2898" t="s">
        <v>2169</v>
      </c>
      <c r="C2898" t="s">
        <v>66</v>
      </c>
      <c r="D2898" t="s">
        <v>2235</v>
      </c>
      <c r="E2898" t="s">
        <v>2236</v>
      </c>
      <c r="F2898" t="s">
        <v>1227</v>
      </c>
      <c r="G2898">
        <v>10.44</v>
      </c>
      <c r="H2898">
        <v>38.299199999999999</v>
      </c>
      <c r="I2898">
        <v>-77.487119474300002</v>
      </c>
      <c r="J2898">
        <v>51630</v>
      </c>
    </row>
    <row r="2899" spans="1:10" x14ac:dyDescent="0.25">
      <c r="A2899" t="str">
        <f t="shared" si="45"/>
        <v>VAGalax</v>
      </c>
      <c r="B2899" t="s">
        <v>2169</v>
      </c>
      <c r="C2899" t="s">
        <v>66</v>
      </c>
      <c r="D2899" t="s">
        <v>2237</v>
      </c>
      <c r="E2899" t="s">
        <v>2238</v>
      </c>
      <c r="F2899" t="s">
        <v>1227</v>
      </c>
      <c r="G2899">
        <v>8.24</v>
      </c>
      <c r="H2899">
        <v>36.665999999999997</v>
      </c>
      <c r="I2899">
        <v>-80.9176266379</v>
      </c>
      <c r="J2899">
        <v>51640</v>
      </c>
    </row>
    <row r="2900" spans="1:10" x14ac:dyDescent="0.25">
      <c r="A2900" t="str">
        <f t="shared" si="45"/>
        <v>VAHampton</v>
      </c>
      <c r="B2900" t="s">
        <v>2169</v>
      </c>
      <c r="C2900" t="s">
        <v>66</v>
      </c>
      <c r="D2900" t="s">
        <v>2239</v>
      </c>
      <c r="E2900" t="s">
        <v>252</v>
      </c>
      <c r="F2900" t="s">
        <v>1227</v>
      </c>
      <c r="G2900">
        <v>51.412999999999897</v>
      </c>
      <c r="H2900">
        <v>37.055999999999997</v>
      </c>
      <c r="I2900">
        <v>-76.362516914300002</v>
      </c>
      <c r="J2900">
        <v>51650</v>
      </c>
    </row>
    <row r="2901" spans="1:10" x14ac:dyDescent="0.25">
      <c r="A2901" t="str">
        <f t="shared" si="45"/>
        <v>VAHarrisonburg</v>
      </c>
      <c r="B2901" t="s">
        <v>2169</v>
      </c>
      <c r="C2901" t="s">
        <v>66</v>
      </c>
      <c r="D2901" t="s">
        <v>2240</v>
      </c>
      <c r="E2901" t="s">
        <v>2241</v>
      </c>
      <c r="F2901" t="s">
        <v>1227</v>
      </c>
      <c r="G2901">
        <v>17.4179999999999</v>
      </c>
      <c r="H2901">
        <v>38.436199999999999</v>
      </c>
      <c r="I2901">
        <v>-78.873546140800002</v>
      </c>
      <c r="J2901">
        <v>51660</v>
      </c>
    </row>
    <row r="2902" spans="1:10" x14ac:dyDescent="0.25">
      <c r="A2902" t="str">
        <f t="shared" si="45"/>
        <v>VAHopewell</v>
      </c>
      <c r="B2902" t="s">
        <v>2169</v>
      </c>
      <c r="C2902" t="s">
        <v>66</v>
      </c>
      <c r="D2902" t="s">
        <v>2242</v>
      </c>
      <c r="E2902" t="s">
        <v>2243</v>
      </c>
      <c r="F2902" t="s">
        <v>1227</v>
      </c>
      <c r="G2902">
        <v>10.278</v>
      </c>
      <c r="H2902">
        <v>37.291400000000003</v>
      </c>
      <c r="I2902">
        <v>-77.298532367999996</v>
      </c>
      <c r="J2902">
        <v>51670</v>
      </c>
    </row>
    <row r="2903" spans="1:10" x14ac:dyDescent="0.25">
      <c r="A2903" t="str">
        <f t="shared" si="45"/>
        <v>VALynchburg</v>
      </c>
      <c r="B2903" t="s">
        <v>2169</v>
      </c>
      <c r="C2903" t="s">
        <v>66</v>
      </c>
      <c r="D2903" t="s">
        <v>2244</v>
      </c>
      <c r="E2903" t="s">
        <v>2245</v>
      </c>
      <c r="F2903" t="s">
        <v>1227</v>
      </c>
      <c r="G2903">
        <v>49.128</v>
      </c>
      <c r="H2903">
        <v>37.400399999999998</v>
      </c>
      <c r="I2903">
        <v>-79.191095162500005</v>
      </c>
      <c r="J2903">
        <v>51680</v>
      </c>
    </row>
    <row r="2904" spans="1:10" x14ac:dyDescent="0.25">
      <c r="A2904" t="str">
        <f t="shared" si="45"/>
        <v>VAManassas</v>
      </c>
      <c r="B2904" t="s">
        <v>2169</v>
      </c>
      <c r="C2904" t="s">
        <v>66</v>
      </c>
      <c r="D2904" t="s">
        <v>2246</v>
      </c>
      <c r="E2904" t="s">
        <v>2247</v>
      </c>
      <c r="F2904" t="s">
        <v>1227</v>
      </c>
      <c r="G2904">
        <v>9.8810000000000002</v>
      </c>
      <c r="H2904">
        <v>38.747999999999998</v>
      </c>
      <c r="I2904">
        <v>-77.483884042400007</v>
      </c>
      <c r="J2904">
        <v>51683</v>
      </c>
    </row>
    <row r="2905" spans="1:10" x14ac:dyDescent="0.25">
      <c r="A2905" t="str">
        <f t="shared" si="45"/>
        <v>VAManassas Park</v>
      </c>
      <c r="B2905" t="s">
        <v>2169</v>
      </c>
      <c r="C2905" t="s">
        <v>66</v>
      </c>
      <c r="D2905" t="s">
        <v>2248</v>
      </c>
      <c r="E2905" t="s">
        <v>2249</v>
      </c>
      <c r="F2905" t="s">
        <v>1227</v>
      </c>
      <c r="G2905">
        <v>2.5339999999999998</v>
      </c>
      <c r="H2905">
        <v>38.771599999999999</v>
      </c>
      <c r="I2905">
        <v>-77.444723271800001</v>
      </c>
      <c r="J2905">
        <v>51685</v>
      </c>
    </row>
    <row r="2906" spans="1:10" x14ac:dyDescent="0.25">
      <c r="A2906" t="str">
        <f t="shared" si="45"/>
        <v>VAMartinsville</v>
      </c>
      <c r="B2906" t="s">
        <v>2169</v>
      </c>
      <c r="C2906" t="s">
        <v>66</v>
      </c>
      <c r="D2906" t="s">
        <v>2250</v>
      </c>
      <c r="E2906" t="s">
        <v>2251</v>
      </c>
      <c r="F2906" t="s">
        <v>1227</v>
      </c>
      <c r="G2906">
        <v>10.956</v>
      </c>
      <c r="H2906">
        <v>36.682600000000001</v>
      </c>
      <c r="I2906">
        <v>-79.863662941399994</v>
      </c>
      <c r="J2906">
        <v>51690</v>
      </c>
    </row>
    <row r="2907" spans="1:10" x14ac:dyDescent="0.25">
      <c r="A2907" t="str">
        <f t="shared" si="45"/>
        <v>VANewport News</v>
      </c>
      <c r="B2907" t="s">
        <v>2169</v>
      </c>
      <c r="C2907" t="s">
        <v>66</v>
      </c>
      <c r="D2907" t="s">
        <v>2252</v>
      </c>
      <c r="E2907" t="s">
        <v>2253</v>
      </c>
      <c r="F2907" t="s">
        <v>1227</v>
      </c>
      <c r="G2907">
        <v>68.713999999999899</v>
      </c>
      <c r="H2907">
        <v>37.1051</v>
      </c>
      <c r="I2907">
        <v>-76.519608496299995</v>
      </c>
      <c r="J2907">
        <v>51700</v>
      </c>
    </row>
    <row r="2908" spans="1:10" x14ac:dyDescent="0.25">
      <c r="A2908" t="str">
        <f t="shared" si="45"/>
        <v>VANorfolk</v>
      </c>
      <c r="B2908" t="s">
        <v>2169</v>
      </c>
      <c r="C2908" t="s">
        <v>66</v>
      </c>
      <c r="D2908" t="s">
        <v>2254</v>
      </c>
      <c r="E2908" t="s">
        <v>1233</v>
      </c>
      <c r="F2908" t="s">
        <v>1227</v>
      </c>
      <c r="G2908">
        <v>54.119999999999898</v>
      </c>
      <c r="H2908">
        <v>36.8949</v>
      </c>
      <c r="I2908">
        <v>-76.261371428900006</v>
      </c>
      <c r="J2908">
        <v>51710</v>
      </c>
    </row>
    <row r="2909" spans="1:10" x14ac:dyDescent="0.25">
      <c r="A2909" t="str">
        <f t="shared" si="45"/>
        <v>VAPetersburg</v>
      </c>
      <c r="B2909" t="s">
        <v>2169</v>
      </c>
      <c r="C2909" t="s">
        <v>66</v>
      </c>
      <c r="D2909" t="s">
        <v>2255</v>
      </c>
      <c r="E2909" t="s">
        <v>2256</v>
      </c>
      <c r="F2909" t="s">
        <v>1227</v>
      </c>
      <c r="G2909">
        <v>22.931999999999899</v>
      </c>
      <c r="H2909">
        <v>37.2042</v>
      </c>
      <c r="I2909">
        <v>-77.391445628499994</v>
      </c>
      <c r="J2909">
        <v>51730</v>
      </c>
    </row>
    <row r="2910" spans="1:10" x14ac:dyDescent="0.25">
      <c r="A2910" t="str">
        <f t="shared" si="45"/>
        <v>VAPoquoson</v>
      </c>
      <c r="B2910" t="s">
        <v>2169</v>
      </c>
      <c r="C2910" t="s">
        <v>66</v>
      </c>
      <c r="D2910" t="s">
        <v>2257</v>
      </c>
      <c r="E2910" t="s">
        <v>301</v>
      </c>
      <c r="F2910" t="s">
        <v>1227</v>
      </c>
      <c r="G2910">
        <v>15.317</v>
      </c>
      <c r="H2910">
        <v>37.131300000000003</v>
      </c>
      <c r="I2910">
        <v>-76.355311698099996</v>
      </c>
      <c r="J2910">
        <v>51735</v>
      </c>
    </row>
    <row r="2911" spans="1:10" x14ac:dyDescent="0.25">
      <c r="A2911" t="str">
        <f t="shared" si="45"/>
        <v>VAPortsmouth</v>
      </c>
      <c r="B2911" t="s">
        <v>2169</v>
      </c>
      <c r="C2911" t="s">
        <v>66</v>
      </c>
      <c r="D2911" t="s">
        <v>2258</v>
      </c>
      <c r="E2911" t="s">
        <v>2259</v>
      </c>
      <c r="F2911" t="s">
        <v>1227</v>
      </c>
      <c r="G2911">
        <v>33.652999999999899</v>
      </c>
      <c r="H2911">
        <v>36.848500000000001</v>
      </c>
      <c r="I2911">
        <v>-76.353725900800001</v>
      </c>
      <c r="J2911">
        <v>51740</v>
      </c>
    </row>
    <row r="2912" spans="1:10" x14ac:dyDescent="0.25">
      <c r="A2912" t="str">
        <f t="shared" si="45"/>
        <v>VARadford</v>
      </c>
      <c r="B2912" t="s">
        <v>2169</v>
      </c>
      <c r="C2912" t="s">
        <v>66</v>
      </c>
      <c r="D2912" t="s">
        <v>2260</v>
      </c>
      <c r="E2912" t="s">
        <v>2261</v>
      </c>
      <c r="F2912" t="s">
        <v>1227</v>
      </c>
      <c r="G2912">
        <v>9.8719999999999999</v>
      </c>
      <c r="H2912">
        <v>37.122900000000001</v>
      </c>
      <c r="I2912">
        <v>-80.558226371800004</v>
      </c>
      <c r="J2912">
        <v>51750</v>
      </c>
    </row>
    <row r="2913" spans="1:10" x14ac:dyDescent="0.25">
      <c r="A2913" t="str">
        <f t="shared" si="45"/>
        <v>VARichmond</v>
      </c>
      <c r="B2913" t="s">
        <v>2169</v>
      </c>
      <c r="C2913" t="s">
        <v>66</v>
      </c>
      <c r="D2913" t="s">
        <v>2262</v>
      </c>
      <c r="E2913" t="s">
        <v>272</v>
      </c>
      <c r="F2913" t="s">
        <v>1227</v>
      </c>
      <c r="G2913">
        <v>59.805</v>
      </c>
      <c r="H2913">
        <v>37.529400000000003</v>
      </c>
      <c r="I2913">
        <v>-77.475568900200003</v>
      </c>
      <c r="J2913">
        <v>51760</v>
      </c>
    </row>
    <row r="2914" spans="1:10" x14ac:dyDescent="0.25">
      <c r="A2914" t="str">
        <f t="shared" si="45"/>
        <v>VARoanoke</v>
      </c>
      <c r="B2914" t="s">
        <v>2169</v>
      </c>
      <c r="C2914" t="s">
        <v>66</v>
      </c>
      <c r="D2914" t="s">
        <v>2263</v>
      </c>
      <c r="E2914" t="s">
        <v>2198</v>
      </c>
      <c r="F2914" t="s">
        <v>1227</v>
      </c>
      <c r="G2914">
        <v>42.561999999999898</v>
      </c>
      <c r="H2914">
        <v>37.278199999999998</v>
      </c>
      <c r="I2914">
        <v>-79.958139310500002</v>
      </c>
      <c r="J2914">
        <v>51770</v>
      </c>
    </row>
    <row r="2915" spans="1:10" x14ac:dyDescent="0.25">
      <c r="A2915" t="str">
        <f t="shared" si="45"/>
        <v>VASalem</v>
      </c>
      <c r="B2915" t="s">
        <v>2169</v>
      </c>
      <c r="C2915" t="s">
        <v>66</v>
      </c>
      <c r="D2915" t="s">
        <v>2264</v>
      </c>
      <c r="E2915" t="s">
        <v>236</v>
      </c>
      <c r="F2915" t="s">
        <v>1227</v>
      </c>
      <c r="G2915">
        <v>14.4369999999999</v>
      </c>
      <c r="H2915">
        <v>37.2864</v>
      </c>
      <c r="I2915">
        <v>-80.055367024800006</v>
      </c>
      <c r="J2915">
        <v>51775</v>
      </c>
    </row>
    <row r="2916" spans="1:10" x14ac:dyDescent="0.25">
      <c r="A2916" t="str">
        <f t="shared" si="45"/>
        <v>VASuffolk</v>
      </c>
      <c r="B2916" t="s">
        <v>2169</v>
      </c>
      <c r="C2916" t="s">
        <v>66</v>
      </c>
      <c r="D2916" t="s">
        <v>2265</v>
      </c>
      <c r="E2916" t="s">
        <v>237</v>
      </c>
      <c r="F2916" t="s">
        <v>1227</v>
      </c>
      <c r="G2916">
        <v>400.16800000000001</v>
      </c>
      <c r="H2916">
        <v>36.695900000000002</v>
      </c>
      <c r="I2916">
        <v>-76.639416469300002</v>
      </c>
      <c r="J2916">
        <v>51800</v>
      </c>
    </row>
    <row r="2917" spans="1:10" x14ac:dyDescent="0.25">
      <c r="A2917" t="str">
        <f t="shared" si="45"/>
        <v>VAVirginia Beach</v>
      </c>
      <c r="B2917" t="s">
        <v>2169</v>
      </c>
      <c r="C2917" t="s">
        <v>66</v>
      </c>
      <c r="D2917" t="s">
        <v>2266</v>
      </c>
      <c r="E2917" t="s">
        <v>283</v>
      </c>
      <c r="F2917" t="s">
        <v>1227</v>
      </c>
      <c r="G2917">
        <v>249.015999999999</v>
      </c>
      <c r="H2917">
        <v>36.733400000000003</v>
      </c>
      <c r="I2917">
        <v>-76.043447310900007</v>
      </c>
      <c r="J2917">
        <v>51810</v>
      </c>
    </row>
    <row r="2918" spans="1:10" x14ac:dyDescent="0.25">
      <c r="A2918" t="str">
        <f t="shared" si="45"/>
        <v>VAWaynesboro</v>
      </c>
      <c r="B2918" t="s">
        <v>2169</v>
      </c>
      <c r="C2918" t="s">
        <v>66</v>
      </c>
      <c r="D2918" t="s">
        <v>2267</v>
      </c>
      <c r="E2918" t="s">
        <v>2268</v>
      </c>
      <c r="F2918" t="s">
        <v>1227</v>
      </c>
      <c r="G2918">
        <v>15.039</v>
      </c>
      <c r="H2918">
        <v>38.067300000000003</v>
      </c>
      <c r="I2918">
        <v>-78.9012576099</v>
      </c>
      <c r="J2918">
        <v>51820</v>
      </c>
    </row>
    <row r="2919" spans="1:10" x14ac:dyDescent="0.25">
      <c r="A2919" t="str">
        <f t="shared" si="45"/>
        <v>VAWilliamsburg</v>
      </c>
      <c r="B2919" t="s">
        <v>2169</v>
      </c>
      <c r="C2919" t="s">
        <v>66</v>
      </c>
      <c r="D2919" t="s">
        <v>2269</v>
      </c>
      <c r="E2919" t="s">
        <v>1833</v>
      </c>
      <c r="F2919" t="s">
        <v>1227</v>
      </c>
      <c r="G2919">
        <v>9.0220000000000002</v>
      </c>
      <c r="H2919">
        <v>37.269199999999998</v>
      </c>
      <c r="I2919">
        <v>-76.707191488800007</v>
      </c>
      <c r="J2919">
        <v>51830</v>
      </c>
    </row>
    <row r="2920" spans="1:10" x14ac:dyDescent="0.25">
      <c r="A2920" t="str">
        <f t="shared" si="45"/>
        <v>VAPrince William</v>
      </c>
      <c r="B2920" t="s">
        <v>2169</v>
      </c>
      <c r="C2920" t="s">
        <v>66</v>
      </c>
      <c r="D2920" t="s">
        <v>776</v>
      </c>
      <c r="E2920" t="s">
        <v>303</v>
      </c>
      <c r="F2920" t="s">
        <v>57</v>
      </c>
      <c r="G2920">
        <v>336.40199999999902</v>
      </c>
      <c r="H2920">
        <v>38.702800000000003</v>
      </c>
      <c r="I2920">
        <v>-77.480497088600004</v>
      </c>
      <c r="J2920">
        <v>51153</v>
      </c>
    </row>
    <row r="2921" spans="1:10" x14ac:dyDescent="0.25">
      <c r="A2921" t="str">
        <f t="shared" si="45"/>
        <v>VAAppomattox</v>
      </c>
      <c r="B2921" t="s">
        <v>2169</v>
      </c>
      <c r="C2921" t="s">
        <v>66</v>
      </c>
      <c r="D2921" t="s">
        <v>358</v>
      </c>
      <c r="E2921" t="s">
        <v>2270</v>
      </c>
      <c r="F2921" t="s">
        <v>57</v>
      </c>
      <c r="G2921">
        <v>333.49400000000003</v>
      </c>
      <c r="H2921">
        <v>37.372199999999999</v>
      </c>
      <c r="I2921">
        <v>-78.812145411900005</v>
      </c>
      <c r="J2921">
        <v>51011</v>
      </c>
    </row>
    <row r="2922" spans="1:10" x14ac:dyDescent="0.25">
      <c r="A2922" t="str">
        <f t="shared" si="45"/>
        <v>WAAdams</v>
      </c>
      <c r="B2922" t="s">
        <v>2271</v>
      </c>
      <c r="C2922" t="s">
        <v>130</v>
      </c>
      <c r="D2922" t="s">
        <v>349</v>
      </c>
      <c r="E2922" t="s">
        <v>581</v>
      </c>
      <c r="F2922" t="s">
        <v>57</v>
      </c>
      <c r="G2922">
        <v>1924.9780000000001</v>
      </c>
      <c r="H2922">
        <v>46.983400000000003</v>
      </c>
      <c r="I2922">
        <v>-118.560411604</v>
      </c>
      <c r="J2922">
        <v>53001</v>
      </c>
    </row>
    <row r="2923" spans="1:10" x14ac:dyDescent="0.25">
      <c r="A2923" t="str">
        <f t="shared" si="45"/>
        <v>WAAsotin</v>
      </c>
      <c r="B2923" t="s">
        <v>2271</v>
      </c>
      <c r="C2923" t="s">
        <v>130</v>
      </c>
      <c r="D2923" t="s">
        <v>351</v>
      </c>
      <c r="E2923" t="s">
        <v>2272</v>
      </c>
      <c r="F2923" t="s">
        <v>57</v>
      </c>
      <c r="G2923">
        <v>636.21299999999906</v>
      </c>
      <c r="H2923">
        <v>46.191800000000001</v>
      </c>
      <c r="I2923">
        <v>-117.202830784</v>
      </c>
      <c r="J2923">
        <v>53003</v>
      </c>
    </row>
    <row r="2924" spans="1:10" x14ac:dyDescent="0.25">
      <c r="A2924" t="str">
        <f t="shared" si="45"/>
        <v>WABenton</v>
      </c>
      <c r="B2924" t="s">
        <v>2271</v>
      </c>
      <c r="C2924" t="s">
        <v>130</v>
      </c>
      <c r="D2924" t="s">
        <v>352</v>
      </c>
      <c r="E2924" t="s">
        <v>472</v>
      </c>
      <c r="F2924" t="s">
        <v>57</v>
      </c>
      <c r="G2924">
        <v>1700.3789999999999</v>
      </c>
      <c r="H2924">
        <v>46.239800000000002</v>
      </c>
      <c r="I2924">
        <v>-119.511233944</v>
      </c>
      <c r="J2924">
        <v>53005</v>
      </c>
    </row>
    <row r="2925" spans="1:10" x14ac:dyDescent="0.25">
      <c r="A2925" t="str">
        <f t="shared" si="45"/>
        <v>WAChelan</v>
      </c>
      <c r="B2925" t="s">
        <v>2271</v>
      </c>
      <c r="C2925" t="s">
        <v>130</v>
      </c>
      <c r="D2925" t="s">
        <v>354</v>
      </c>
      <c r="E2925" t="s">
        <v>2273</v>
      </c>
      <c r="F2925" t="s">
        <v>57</v>
      </c>
      <c r="G2925">
        <v>2920.5250000000001</v>
      </c>
      <c r="H2925">
        <v>47.869100000000003</v>
      </c>
      <c r="I2925">
        <v>-120.61892296400001</v>
      </c>
      <c r="J2925">
        <v>53007</v>
      </c>
    </row>
    <row r="2926" spans="1:10" x14ac:dyDescent="0.25">
      <c r="A2926" t="str">
        <f t="shared" si="45"/>
        <v>WAClallam</v>
      </c>
      <c r="B2926" t="s">
        <v>2271</v>
      </c>
      <c r="C2926" t="s">
        <v>130</v>
      </c>
      <c r="D2926" t="s">
        <v>356</v>
      </c>
      <c r="E2926" t="s">
        <v>273</v>
      </c>
      <c r="F2926" t="s">
        <v>57</v>
      </c>
      <c r="G2926">
        <v>1738.329</v>
      </c>
      <c r="H2926">
        <v>48.049399999999999</v>
      </c>
      <c r="I2926">
        <v>-123.92768757499999</v>
      </c>
      <c r="J2926">
        <v>53009</v>
      </c>
    </row>
    <row r="2927" spans="1:10" x14ac:dyDescent="0.25">
      <c r="A2927" t="str">
        <f t="shared" si="45"/>
        <v>WAClark</v>
      </c>
      <c r="B2927" t="s">
        <v>2271</v>
      </c>
      <c r="C2927" t="s">
        <v>130</v>
      </c>
      <c r="D2927" t="s">
        <v>358</v>
      </c>
      <c r="E2927" t="s">
        <v>278</v>
      </c>
      <c r="F2927" t="s">
        <v>57</v>
      </c>
      <c r="G2927">
        <v>629.00400000000002</v>
      </c>
      <c r="H2927">
        <v>45.779299999999999</v>
      </c>
      <c r="I2927">
        <v>-122.482525443</v>
      </c>
      <c r="J2927">
        <v>53011</v>
      </c>
    </row>
    <row r="2928" spans="1:10" x14ac:dyDescent="0.25">
      <c r="A2928" t="str">
        <f t="shared" si="45"/>
        <v>WAColumbia</v>
      </c>
      <c r="B2928" t="s">
        <v>2271</v>
      </c>
      <c r="C2928" t="s">
        <v>130</v>
      </c>
      <c r="D2928" t="s">
        <v>415</v>
      </c>
      <c r="E2928" t="s">
        <v>277</v>
      </c>
      <c r="F2928" t="s">
        <v>57</v>
      </c>
      <c r="G2928">
        <v>868.62900000000002</v>
      </c>
      <c r="H2928">
        <v>46.297600000000003</v>
      </c>
      <c r="I2928">
        <v>-117.907859849</v>
      </c>
      <c r="J2928">
        <v>53013</v>
      </c>
    </row>
    <row r="2929" spans="1:10" x14ac:dyDescent="0.25">
      <c r="A2929" t="str">
        <f t="shared" si="45"/>
        <v>WACowlitz</v>
      </c>
      <c r="B2929" t="s">
        <v>2271</v>
      </c>
      <c r="C2929" t="s">
        <v>130</v>
      </c>
      <c r="D2929" t="s">
        <v>417</v>
      </c>
      <c r="E2929" t="s">
        <v>2274</v>
      </c>
      <c r="F2929" t="s">
        <v>57</v>
      </c>
      <c r="G2929">
        <v>1140.125</v>
      </c>
      <c r="H2929">
        <v>46.193300000000001</v>
      </c>
      <c r="I2929">
        <v>-122.68069860600001</v>
      </c>
      <c r="J2929">
        <v>53015</v>
      </c>
    </row>
    <row r="2930" spans="1:10" x14ac:dyDescent="0.25">
      <c r="A2930" t="str">
        <f t="shared" si="45"/>
        <v>WADouglas</v>
      </c>
      <c r="B2930" t="s">
        <v>2271</v>
      </c>
      <c r="C2930" t="s">
        <v>130</v>
      </c>
      <c r="D2930" t="s">
        <v>418</v>
      </c>
      <c r="E2930" t="s">
        <v>594</v>
      </c>
      <c r="F2930" t="s">
        <v>57</v>
      </c>
      <c r="G2930">
        <v>1819.2639999999999</v>
      </c>
      <c r="H2930">
        <v>47.7361</v>
      </c>
      <c r="I2930">
        <v>-119.691727559</v>
      </c>
      <c r="J2930">
        <v>53017</v>
      </c>
    </row>
    <row r="2931" spans="1:10" x14ac:dyDescent="0.25">
      <c r="A2931" t="str">
        <f t="shared" si="45"/>
        <v>WAFerry</v>
      </c>
      <c r="B2931" t="s">
        <v>2271</v>
      </c>
      <c r="C2931" t="s">
        <v>130</v>
      </c>
      <c r="D2931" t="s">
        <v>419</v>
      </c>
      <c r="E2931" t="s">
        <v>2275</v>
      </c>
      <c r="F2931" t="s">
        <v>57</v>
      </c>
      <c r="G2931">
        <v>2203.1590000000001</v>
      </c>
      <c r="H2931">
        <v>48.470100000000002</v>
      </c>
      <c r="I2931">
        <v>-118.516460764</v>
      </c>
      <c r="J2931">
        <v>53019</v>
      </c>
    </row>
    <row r="2932" spans="1:10" x14ac:dyDescent="0.25">
      <c r="A2932" t="str">
        <f t="shared" si="45"/>
        <v>WAFranklin</v>
      </c>
      <c r="B2932" t="s">
        <v>2271</v>
      </c>
      <c r="C2932" t="s">
        <v>130</v>
      </c>
      <c r="D2932" t="s">
        <v>421</v>
      </c>
      <c r="E2932" t="s">
        <v>379</v>
      </c>
      <c r="F2932" t="s">
        <v>57</v>
      </c>
      <c r="G2932">
        <v>1242.171</v>
      </c>
      <c r="H2932">
        <v>46.534799999999997</v>
      </c>
      <c r="I2932">
        <v>-118.898978941</v>
      </c>
      <c r="J2932">
        <v>53021</v>
      </c>
    </row>
    <row r="2933" spans="1:10" x14ac:dyDescent="0.25">
      <c r="A2933" t="str">
        <f t="shared" si="45"/>
        <v>WAGrant</v>
      </c>
      <c r="B2933" t="s">
        <v>2271</v>
      </c>
      <c r="C2933" t="s">
        <v>130</v>
      </c>
      <c r="D2933" t="s">
        <v>362</v>
      </c>
      <c r="E2933" t="s">
        <v>465</v>
      </c>
      <c r="F2933" t="s">
        <v>57</v>
      </c>
      <c r="G2933">
        <v>2679.5129999999999</v>
      </c>
      <c r="H2933">
        <v>47.2057</v>
      </c>
      <c r="I2933">
        <v>-119.451752343</v>
      </c>
      <c r="J2933">
        <v>53025</v>
      </c>
    </row>
    <row r="2934" spans="1:10" x14ac:dyDescent="0.25">
      <c r="A2934" t="str">
        <f t="shared" si="45"/>
        <v>WAGrays Harbor</v>
      </c>
      <c r="B2934" t="s">
        <v>2271</v>
      </c>
      <c r="C2934" t="s">
        <v>130</v>
      </c>
      <c r="D2934" t="s">
        <v>364</v>
      </c>
      <c r="E2934" t="s">
        <v>274</v>
      </c>
      <c r="F2934" t="s">
        <v>57</v>
      </c>
      <c r="G2934">
        <v>1902.027</v>
      </c>
      <c r="H2934">
        <v>47.150100000000002</v>
      </c>
      <c r="I2934">
        <v>-123.77325805300001</v>
      </c>
      <c r="J2934">
        <v>53027</v>
      </c>
    </row>
    <row r="2935" spans="1:10" x14ac:dyDescent="0.25">
      <c r="A2935" t="str">
        <f t="shared" si="45"/>
        <v>WAIsland</v>
      </c>
      <c r="B2935" t="s">
        <v>2271</v>
      </c>
      <c r="C2935" t="s">
        <v>130</v>
      </c>
      <c r="D2935" t="s">
        <v>321</v>
      </c>
      <c r="E2935" t="s">
        <v>2276</v>
      </c>
      <c r="F2935" t="s">
        <v>57</v>
      </c>
      <c r="G2935">
        <v>208.44900000000001</v>
      </c>
      <c r="H2935">
        <v>48.163200000000003</v>
      </c>
      <c r="I2935">
        <v>-122.54925349</v>
      </c>
      <c r="J2935">
        <v>53029</v>
      </c>
    </row>
    <row r="2936" spans="1:10" x14ac:dyDescent="0.25">
      <c r="A2936" t="str">
        <f t="shared" si="45"/>
        <v>WAJefferson</v>
      </c>
      <c r="B2936" t="s">
        <v>2271</v>
      </c>
      <c r="C2936" t="s">
        <v>130</v>
      </c>
      <c r="D2936" t="s">
        <v>323</v>
      </c>
      <c r="E2936" t="s">
        <v>210</v>
      </c>
      <c r="F2936" t="s">
        <v>57</v>
      </c>
      <c r="G2936">
        <v>1803.7</v>
      </c>
      <c r="H2936">
        <v>47.748800000000003</v>
      </c>
      <c r="I2936">
        <v>-123.592164049</v>
      </c>
      <c r="J2936">
        <v>53031</v>
      </c>
    </row>
    <row r="2937" spans="1:10" x14ac:dyDescent="0.25">
      <c r="A2937" t="str">
        <f t="shared" si="45"/>
        <v>WAKing</v>
      </c>
      <c r="B2937" t="s">
        <v>2271</v>
      </c>
      <c r="C2937" t="s">
        <v>130</v>
      </c>
      <c r="D2937" t="s">
        <v>366</v>
      </c>
      <c r="E2937" t="s">
        <v>1902</v>
      </c>
      <c r="F2937" t="s">
        <v>57</v>
      </c>
      <c r="G2937">
        <v>2115.5659999999998</v>
      </c>
      <c r="H2937">
        <v>47.489899999999999</v>
      </c>
      <c r="I2937">
        <v>-121.80617197399999</v>
      </c>
      <c r="J2937">
        <v>53033</v>
      </c>
    </row>
    <row r="2938" spans="1:10" x14ac:dyDescent="0.25">
      <c r="A2938" t="str">
        <f t="shared" si="45"/>
        <v>WAKitsap</v>
      </c>
      <c r="B2938" t="s">
        <v>2271</v>
      </c>
      <c r="C2938" t="s">
        <v>130</v>
      </c>
      <c r="D2938" t="s">
        <v>368</v>
      </c>
      <c r="E2938" t="s">
        <v>2277</v>
      </c>
      <c r="F2938" t="s">
        <v>57</v>
      </c>
      <c r="G2938">
        <v>394.94099999999901</v>
      </c>
      <c r="H2938">
        <v>47.613100000000003</v>
      </c>
      <c r="I2938">
        <v>-122.673257163</v>
      </c>
      <c r="J2938">
        <v>53035</v>
      </c>
    </row>
    <row r="2939" spans="1:10" x14ac:dyDescent="0.25">
      <c r="A2939" t="str">
        <f t="shared" si="45"/>
        <v>WALewis</v>
      </c>
      <c r="B2939" t="s">
        <v>2271</v>
      </c>
      <c r="C2939" t="s">
        <v>130</v>
      </c>
      <c r="D2939" t="s">
        <v>329</v>
      </c>
      <c r="E2939" t="s">
        <v>876</v>
      </c>
      <c r="F2939" t="s">
        <v>57</v>
      </c>
      <c r="G2939">
        <v>2402.8020000000001</v>
      </c>
      <c r="H2939">
        <v>46.5777</v>
      </c>
      <c r="I2939">
        <v>-122.392451403</v>
      </c>
      <c r="J2939">
        <v>53041</v>
      </c>
    </row>
    <row r="2940" spans="1:10" x14ac:dyDescent="0.25">
      <c r="A2940" t="str">
        <f t="shared" si="45"/>
        <v>WALincoln</v>
      </c>
      <c r="B2940" t="s">
        <v>2271</v>
      </c>
      <c r="C2940" t="s">
        <v>130</v>
      </c>
      <c r="D2940" t="s">
        <v>370</v>
      </c>
      <c r="E2940" t="s">
        <v>245</v>
      </c>
      <c r="F2940" t="s">
        <v>57</v>
      </c>
      <c r="G2940">
        <v>2310.4940000000001</v>
      </c>
      <c r="H2940">
        <v>47.5762</v>
      </c>
      <c r="I2940">
        <v>-118.418806139</v>
      </c>
      <c r="J2940">
        <v>53043</v>
      </c>
    </row>
    <row r="2941" spans="1:10" x14ac:dyDescent="0.25">
      <c r="A2941" t="str">
        <f t="shared" si="45"/>
        <v>WAOkanogan</v>
      </c>
      <c r="B2941" t="s">
        <v>2271</v>
      </c>
      <c r="C2941" t="s">
        <v>130</v>
      </c>
      <c r="D2941" t="s">
        <v>372</v>
      </c>
      <c r="E2941" t="s">
        <v>2278</v>
      </c>
      <c r="F2941" t="s">
        <v>57</v>
      </c>
      <c r="G2941">
        <v>5267.9780000000001</v>
      </c>
      <c r="H2941">
        <v>48.5488</v>
      </c>
      <c r="I2941">
        <v>-119.740736129</v>
      </c>
      <c r="J2941">
        <v>53047</v>
      </c>
    </row>
    <row r="2942" spans="1:10" x14ac:dyDescent="0.25">
      <c r="A2942" t="str">
        <f t="shared" si="45"/>
        <v>WAPacific</v>
      </c>
      <c r="B2942" t="s">
        <v>2271</v>
      </c>
      <c r="C2942" t="s">
        <v>130</v>
      </c>
      <c r="D2942" t="s">
        <v>333</v>
      </c>
      <c r="E2942" t="s">
        <v>280</v>
      </c>
      <c r="F2942" t="s">
        <v>57</v>
      </c>
      <c r="G2942">
        <v>932.65800000000002</v>
      </c>
      <c r="H2942">
        <v>46.553699999999999</v>
      </c>
      <c r="I2942">
        <v>-123.70958140499999</v>
      </c>
      <c r="J2942">
        <v>53049</v>
      </c>
    </row>
    <row r="2943" spans="1:10" x14ac:dyDescent="0.25">
      <c r="A2943" t="str">
        <f t="shared" si="45"/>
        <v>WAPierce</v>
      </c>
      <c r="B2943" t="s">
        <v>2271</v>
      </c>
      <c r="C2943" t="s">
        <v>130</v>
      </c>
      <c r="D2943" t="s">
        <v>335</v>
      </c>
      <c r="E2943" t="s">
        <v>282</v>
      </c>
      <c r="F2943" t="s">
        <v>57</v>
      </c>
      <c r="G2943">
        <v>1669.508</v>
      </c>
      <c r="H2943">
        <v>47.025599999999997</v>
      </c>
      <c r="I2943">
        <v>-122.108115656</v>
      </c>
      <c r="J2943">
        <v>53053</v>
      </c>
    </row>
    <row r="2944" spans="1:10" x14ac:dyDescent="0.25">
      <c r="A2944" t="str">
        <f t="shared" si="45"/>
        <v>WASan Juan</v>
      </c>
      <c r="B2944" t="s">
        <v>2271</v>
      </c>
      <c r="C2944" t="s">
        <v>130</v>
      </c>
      <c r="D2944" t="s">
        <v>376</v>
      </c>
      <c r="E2944" t="s">
        <v>279</v>
      </c>
      <c r="F2944" t="s">
        <v>57</v>
      </c>
      <c r="G2944">
        <v>173.914999999999</v>
      </c>
      <c r="H2944">
        <v>48.578699999999998</v>
      </c>
      <c r="I2944">
        <v>-122.964692618</v>
      </c>
      <c r="J2944">
        <v>53055</v>
      </c>
    </row>
    <row r="2945" spans="1:10" x14ac:dyDescent="0.25">
      <c r="A2945" t="str">
        <f t="shared" si="45"/>
        <v>WASkagit</v>
      </c>
      <c r="B2945" t="s">
        <v>2271</v>
      </c>
      <c r="C2945" t="s">
        <v>130</v>
      </c>
      <c r="D2945" t="s">
        <v>337</v>
      </c>
      <c r="E2945" t="s">
        <v>2279</v>
      </c>
      <c r="F2945" t="s">
        <v>57</v>
      </c>
      <c r="G2945">
        <v>1731.203</v>
      </c>
      <c r="H2945">
        <v>48.479500000000002</v>
      </c>
      <c r="I2945">
        <v>-121.73256388999999</v>
      </c>
      <c r="J2945">
        <v>53057</v>
      </c>
    </row>
    <row r="2946" spans="1:10" x14ac:dyDescent="0.25">
      <c r="A2946" t="str">
        <f t="shared" si="45"/>
        <v>WASnohomish</v>
      </c>
      <c r="B2946" t="s">
        <v>2271</v>
      </c>
      <c r="C2946" t="s">
        <v>130</v>
      </c>
      <c r="D2946" t="s">
        <v>339</v>
      </c>
      <c r="E2946" t="s">
        <v>2280</v>
      </c>
      <c r="F2946" t="s">
        <v>57</v>
      </c>
      <c r="G2946">
        <v>2087.2730000000001</v>
      </c>
      <c r="H2946">
        <v>48.0473</v>
      </c>
      <c r="I2946">
        <v>-121.697934614</v>
      </c>
      <c r="J2946">
        <v>53061</v>
      </c>
    </row>
    <row r="2947" spans="1:10" x14ac:dyDescent="0.25">
      <c r="A2947" t="str">
        <f t="shared" ref="A2947:A3010" si="46">C2947&amp;E2947</f>
        <v>WAStevens</v>
      </c>
      <c r="B2947" t="s">
        <v>2271</v>
      </c>
      <c r="C2947" t="s">
        <v>130</v>
      </c>
      <c r="D2947" t="s">
        <v>382</v>
      </c>
      <c r="E2947" t="s">
        <v>1065</v>
      </c>
      <c r="F2947" t="s">
        <v>57</v>
      </c>
      <c r="G2947">
        <v>2477.7649999999999</v>
      </c>
      <c r="H2947">
        <v>48.399099999999997</v>
      </c>
      <c r="I2947">
        <v>-117.855137064</v>
      </c>
      <c r="J2947">
        <v>53065</v>
      </c>
    </row>
    <row r="2948" spans="1:10" x14ac:dyDescent="0.25">
      <c r="A2948" t="str">
        <f t="shared" si="46"/>
        <v>WAThurston</v>
      </c>
      <c r="B2948" t="s">
        <v>2271</v>
      </c>
      <c r="C2948" t="s">
        <v>130</v>
      </c>
      <c r="D2948" t="s">
        <v>341</v>
      </c>
      <c r="E2948" t="s">
        <v>281</v>
      </c>
      <c r="F2948" t="s">
        <v>57</v>
      </c>
      <c r="G2948">
        <v>721.96100000000001</v>
      </c>
      <c r="H2948">
        <v>46.926600000000001</v>
      </c>
      <c r="I2948">
        <v>-122.832823909</v>
      </c>
      <c r="J2948">
        <v>53067</v>
      </c>
    </row>
    <row r="2949" spans="1:10" x14ac:dyDescent="0.25">
      <c r="A2949" t="str">
        <f t="shared" si="46"/>
        <v>WAWalla Walla</v>
      </c>
      <c r="B2949" t="s">
        <v>2271</v>
      </c>
      <c r="C2949" t="s">
        <v>130</v>
      </c>
      <c r="D2949" t="s">
        <v>384</v>
      </c>
      <c r="E2949" t="s">
        <v>2281</v>
      </c>
      <c r="F2949" t="s">
        <v>57</v>
      </c>
      <c r="G2949">
        <v>1270.1289999999999</v>
      </c>
      <c r="H2949">
        <v>46.229799999999997</v>
      </c>
      <c r="I2949">
        <v>-118.47848636800001</v>
      </c>
      <c r="J2949">
        <v>53071</v>
      </c>
    </row>
    <row r="2950" spans="1:10" x14ac:dyDescent="0.25">
      <c r="A2950" t="str">
        <f t="shared" si="46"/>
        <v>WAWhatcom</v>
      </c>
      <c r="B2950" t="s">
        <v>2271</v>
      </c>
      <c r="C2950" t="s">
        <v>130</v>
      </c>
      <c r="D2950" t="s">
        <v>385</v>
      </c>
      <c r="E2950" t="s">
        <v>2282</v>
      </c>
      <c r="F2950" t="s">
        <v>57</v>
      </c>
      <c r="G2950">
        <v>2106.857</v>
      </c>
      <c r="H2950">
        <v>48.825699999999998</v>
      </c>
      <c r="I2950">
        <v>-121.720832649</v>
      </c>
      <c r="J2950">
        <v>53073</v>
      </c>
    </row>
    <row r="2951" spans="1:10" x14ac:dyDescent="0.25">
      <c r="A2951" t="str">
        <f t="shared" si="46"/>
        <v>WAWhitman</v>
      </c>
      <c r="B2951" t="s">
        <v>2271</v>
      </c>
      <c r="C2951" t="s">
        <v>130</v>
      </c>
      <c r="D2951" t="s">
        <v>343</v>
      </c>
      <c r="E2951" t="s">
        <v>2283</v>
      </c>
      <c r="F2951" t="s">
        <v>57</v>
      </c>
      <c r="G2951">
        <v>2159.09</v>
      </c>
      <c r="H2951">
        <v>46.901200000000003</v>
      </c>
      <c r="I2951">
        <v>-117.523000185</v>
      </c>
      <c r="J2951">
        <v>53075</v>
      </c>
    </row>
    <row r="2952" spans="1:10" x14ac:dyDescent="0.25">
      <c r="A2952" t="str">
        <f t="shared" si="46"/>
        <v>WAYakima</v>
      </c>
      <c r="B2952" t="s">
        <v>2271</v>
      </c>
      <c r="C2952" t="s">
        <v>130</v>
      </c>
      <c r="D2952" t="s">
        <v>345</v>
      </c>
      <c r="E2952" t="s">
        <v>2284</v>
      </c>
      <c r="F2952" t="s">
        <v>57</v>
      </c>
      <c r="G2952">
        <v>4295.3959999999997</v>
      </c>
      <c r="H2952">
        <v>46.456800000000001</v>
      </c>
      <c r="I2952">
        <v>-120.738780447</v>
      </c>
      <c r="J2952">
        <v>53077</v>
      </c>
    </row>
    <row r="2953" spans="1:10" x14ac:dyDescent="0.25">
      <c r="A2953" t="str">
        <f t="shared" si="46"/>
        <v>WAGarfield</v>
      </c>
      <c r="B2953" t="s">
        <v>2271</v>
      </c>
      <c r="C2953" t="s">
        <v>130</v>
      </c>
      <c r="D2953" t="s">
        <v>360</v>
      </c>
      <c r="E2953" t="s">
        <v>620</v>
      </c>
      <c r="F2953" t="s">
        <v>57</v>
      </c>
      <c r="G2953">
        <v>710.68600000000004</v>
      </c>
      <c r="H2953">
        <v>46.431699999999999</v>
      </c>
      <c r="I2953">
        <v>-117.545205737</v>
      </c>
      <c r="J2953">
        <v>53023</v>
      </c>
    </row>
    <row r="2954" spans="1:10" x14ac:dyDescent="0.25">
      <c r="A2954" t="str">
        <f t="shared" si="46"/>
        <v>WAKlickitat</v>
      </c>
      <c r="B2954" t="s">
        <v>2271</v>
      </c>
      <c r="C2954" t="s">
        <v>130</v>
      </c>
      <c r="D2954" t="s">
        <v>327</v>
      </c>
      <c r="E2954" t="s">
        <v>2285</v>
      </c>
      <c r="F2954" t="s">
        <v>57</v>
      </c>
      <c r="G2954">
        <v>1871.3130000000001</v>
      </c>
      <c r="H2954">
        <v>45.873800000000003</v>
      </c>
      <c r="I2954">
        <v>-120.78920911599999</v>
      </c>
      <c r="J2954">
        <v>53039</v>
      </c>
    </row>
    <row r="2955" spans="1:10" x14ac:dyDescent="0.25">
      <c r="A2955" t="str">
        <f t="shared" si="46"/>
        <v>WAMason</v>
      </c>
      <c r="B2955" t="s">
        <v>2271</v>
      </c>
      <c r="C2955" t="s">
        <v>130</v>
      </c>
      <c r="D2955" t="s">
        <v>331</v>
      </c>
      <c r="E2955" t="s">
        <v>903</v>
      </c>
      <c r="F2955" t="s">
        <v>57</v>
      </c>
      <c r="G2955">
        <v>959.41700000000003</v>
      </c>
      <c r="H2955">
        <v>47.3491</v>
      </c>
      <c r="I2955">
        <v>-123.18842287699999</v>
      </c>
      <c r="J2955">
        <v>53045</v>
      </c>
    </row>
    <row r="2956" spans="1:10" x14ac:dyDescent="0.25">
      <c r="A2956" t="str">
        <f t="shared" si="46"/>
        <v>WAPend Oreille</v>
      </c>
      <c r="B2956" t="s">
        <v>2271</v>
      </c>
      <c r="C2956" t="s">
        <v>130</v>
      </c>
      <c r="D2956" t="s">
        <v>374</v>
      </c>
      <c r="E2956" t="s">
        <v>2286</v>
      </c>
      <c r="F2956" t="s">
        <v>57</v>
      </c>
      <c r="G2956">
        <v>1399.989</v>
      </c>
      <c r="H2956">
        <v>48.532299999999999</v>
      </c>
      <c r="I2956">
        <v>-117.273963841</v>
      </c>
      <c r="J2956">
        <v>53051</v>
      </c>
    </row>
    <row r="2957" spans="1:10" x14ac:dyDescent="0.25">
      <c r="A2957" t="str">
        <f t="shared" si="46"/>
        <v>WASkamania</v>
      </c>
      <c r="B2957" t="s">
        <v>2271</v>
      </c>
      <c r="C2957" t="s">
        <v>130</v>
      </c>
      <c r="D2957" t="s">
        <v>378</v>
      </c>
      <c r="E2957" t="s">
        <v>2287</v>
      </c>
      <c r="F2957" t="s">
        <v>57</v>
      </c>
      <c r="G2957">
        <v>1655.6769999999999</v>
      </c>
      <c r="H2957">
        <v>46.0227</v>
      </c>
      <c r="I2957">
        <v>-121.915063471</v>
      </c>
      <c r="J2957">
        <v>53059</v>
      </c>
    </row>
    <row r="2958" spans="1:10" x14ac:dyDescent="0.25">
      <c r="A2958" t="str">
        <f t="shared" si="46"/>
        <v>WASpokane</v>
      </c>
      <c r="B2958" t="s">
        <v>2271</v>
      </c>
      <c r="C2958" t="s">
        <v>130</v>
      </c>
      <c r="D2958" t="s">
        <v>380</v>
      </c>
      <c r="E2958" t="s">
        <v>2288</v>
      </c>
      <c r="F2958" t="s">
        <v>57</v>
      </c>
      <c r="G2958">
        <v>1763.7909999999999</v>
      </c>
      <c r="H2958">
        <v>47.620600000000003</v>
      </c>
      <c r="I2958">
        <v>-117.404024276</v>
      </c>
      <c r="J2958">
        <v>53063</v>
      </c>
    </row>
    <row r="2959" spans="1:10" x14ac:dyDescent="0.25">
      <c r="A2959" t="str">
        <f t="shared" si="46"/>
        <v>WAWahkiakum</v>
      </c>
      <c r="B2959" t="s">
        <v>2271</v>
      </c>
      <c r="C2959" t="s">
        <v>130</v>
      </c>
      <c r="D2959" t="s">
        <v>433</v>
      </c>
      <c r="E2959" t="s">
        <v>275</v>
      </c>
      <c r="F2959" t="s">
        <v>57</v>
      </c>
      <c r="G2959">
        <v>263.375</v>
      </c>
      <c r="H2959">
        <v>46.292099999999998</v>
      </c>
      <c r="I2959">
        <v>-123.42435159599999</v>
      </c>
      <c r="J2959">
        <v>53069</v>
      </c>
    </row>
    <row r="2960" spans="1:10" x14ac:dyDescent="0.25">
      <c r="A2960" t="str">
        <f t="shared" si="46"/>
        <v>WAKittitas</v>
      </c>
      <c r="B2960" t="s">
        <v>2271</v>
      </c>
      <c r="C2960" t="s">
        <v>130</v>
      </c>
      <c r="D2960" t="s">
        <v>325</v>
      </c>
      <c r="E2960" t="s">
        <v>2289</v>
      </c>
      <c r="F2960" t="s">
        <v>57</v>
      </c>
      <c r="G2960">
        <v>2297.2710000000002</v>
      </c>
      <c r="H2960">
        <v>47.124200000000002</v>
      </c>
      <c r="I2960">
        <v>-120.679715192</v>
      </c>
      <c r="J2960">
        <v>53037</v>
      </c>
    </row>
    <row r="2961" spans="1:10" x14ac:dyDescent="0.25">
      <c r="A2961" t="str">
        <f t="shared" si="46"/>
        <v>WVPreston</v>
      </c>
      <c r="B2961" t="s">
        <v>2290</v>
      </c>
      <c r="C2961" t="s">
        <v>2381</v>
      </c>
      <c r="D2961" t="s">
        <v>345</v>
      </c>
      <c r="E2961" t="s">
        <v>2291</v>
      </c>
      <c r="F2961" t="s">
        <v>57</v>
      </c>
      <c r="G2961">
        <v>648.80499999999904</v>
      </c>
      <c r="H2961">
        <v>39.469299999999997</v>
      </c>
      <c r="I2961">
        <v>-79.668163578199994</v>
      </c>
      <c r="J2961">
        <v>54077</v>
      </c>
    </row>
    <row r="2962" spans="1:10" x14ac:dyDescent="0.25">
      <c r="A2962" t="str">
        <f t="shared" si="46"/>
        <v>WVPutnam</v>
      </c>
      <c r="B2962" t="s">
        <v>2290</v>
      </c>
      <c r="C2962" t="s">
        <v>2381</v>
      </c>
      <c r="D2962" t="s">
        <v>347</v>
      </c>
      <c r="E2962" t="s">
        <v>643</v>
      </c>
      <c r="F2962" t="s">
        <v>57</v>
      </c>
      <c r="G2962">
        <v>345.66899999999902</v>
      </c>
      <c r="H2962">
        <v>38.508600000000001</v>
      </c>
      <c r="I2962">
        <v>-81.909002312499993</v>
      </c>
      <c r="J2962">
        <v>54079</v>
      </c>
    </row>
    <row r="2963" spans="1:10" x14ac:dyDescent="0.25">
      <c r="A2963" t="str">
        <f t="shared" si="46"/>
        <v>WVSummers</v>
      </c>
      <c r="B2963" t="s">
        <v>2290</v>
      </c>
      <c r="C2963" t="s">
        <v>2381</v>
      </c>
      <c r="D2963" t="s">
        <v>390</v>
      </c>
      <c r="E2963" t="s">
        <v>2292</v>
      </c>
      <c r="F2963" t="s">
        <v>57</v>
      </c>
      <c r="G2963">
        <v>360.45999999999901</v>
      </c>
      <c r="H2963">
        <v>37.655900000000003</v>
      </c>
      <c r="I2963">
        <v>-80.858591713899997</v>
      </c>
      <c r="J2963">
        <v>54089</v>
      </c>
    </row>
    <row r="2964" spans="1:10" x14ac:dyDescent="0.25">
      <c r="A2964" t="str">
        <f t="shared" si="46"/>
        <v>WVTaylor</v>
      </c>
      <c r="B2964" t="s">
        <v>2290</v>
      </c>
      <c r="C2964" t="s">
        <v>2381</v>
      </c>
      <c r="D2964" t="s">
        <v>392</v>
      </c>
      <c r="E2964" t="s">
        <v>211</v>
      </c>
      <c r="F2964" t="s">
        <v>57</v>
      </c>
      <c r="G2964">
        <v>172.77099999999899</v>
      </c>
      <c r="H2964">
        <v>39.335999999999999</v>
      </c>
      <c r="I2964">
        <v>-80.046172209999995</v>
      </c>
      <c r="J2964">
        <v>54091</v>
      </c>
    </row>
    <row r="2965" spans="1:10" x14ac:dyDescent="0.25">
      <c r="A2965" t="str">
        <f t="shared" si="46"/>
        <v>WVUpshur</v>
      </c>
      <c r="B2965" t="s">
        <v>2290</v>
      </c>
      <c r="C2965" t="s">
        <v>2381</v>
      </c>
      <c r="D2965" t="s">
        <v>396</v>
      </c>
      <c r="E2965" t="s">
        <v>2079</v>
      </c>
      <c r="F2965" t="s">
        <v>57</v>
      </c>
      <c r="G2965">
        <v>354.63799999999901</v>
      </c>
      <c r="H2965">
        <v>38.897799999999997</v>
      </c>
      <c r="I2965">
        <v>-80.233428087799993</v>
      </c>
      <c r="J2965">
        <v>54097</v>
      </c>
    </row>
    <row r="2966" spans="1:10" x14ac:dyDescent="0.25">
      <c r="A2966" t="str">
        <f t="shared" si="46"/>
        <v>WVBarbour</v>
      </c>
      <c r="B2966" t="s">
        <v>2290</v>
      </c>
      <c r="C2966" t="s">
        <v>2381</v>
      </c>
      <c r="D2966" t="s">
        <v>349</v>
      </c>
      <c r="E2966" t="s">
        <v>353</v>
      </c>
      <c r="F2966" t="s">
        <v>57</v>
      </c>
      <c r="G2966">
        <v>341.05900000000003</v>
      </c>
      <c r="H2966">
        <v>39.133000000000003</v>
      </c>
      <c r="I2966">
        <v>-80.003025806300002</v>
      </c>
      <c r="J2966">
        <v>54001</v>
      </c>
    </row>
    <row r="2967" spans="1:10" x14ac:dyDescent="0.25">
      <c r="A2967" t="str">
        <f t="shared" si="46"/>
        <v>WVBerkeley</v>
      </c>
      <c r="B2967" t="s">
        <v>2290</v>
      </c>
      <c r="C2967" t="s">
        <v>2381</v>
      </c>
      <c r="D2967" t="s">
        <v>351</v>
      </c>
      <c r="E2967" t="s">
        <v>1825</v>
      </c>
      <c r="F2967" t="s">
        <v>57</v>
      </c>
      <c r="G2967">
        <v>321.142</v>
      </c>
      <c r="H2967">
        <v>39.464100000000002</v>
      </c>
      <c r="I2967">
        <v>-78.027515276100004</v>
      </c>
      <c r="J2967">
        <v>54003</v>
      </c>
    </row>
    <row r="2968" spans="1:10" x14ac:dyDescent="0.25">
      <c r="A2968" t="str">
        <f t="shared" si="46"/>
        <v>WVBoone</v>
      </c>
      <c r="B2968" t="s">
        <v>2290</v>
      </c>
      <c r="C2968" t="s">
        <v>2381</v>
      </c>
      <c r="D2968" t="s">
        <v>352</v>
      </c>
      <c r="E2968" t="s">
        <v>499</v>
      </c>
      <c r="F2968" t="s">
        <v>57</v>
      </c>
      <c r="G2968">
        <v>501.54300000000001</v>
      </c>
      <c r="H2968">
        <v>38.023000000000003</v>
      </c>
      <c r="I2968">
        <v>-81.7111920209</v>
      </c>
      <c r="J2968">
        <v>54005</v>
      </c>
    </row>
    <row r="2969" spans="1:10" x14ac:dyDescent="0.25">
      <c r="A2969" t="str">
        <f t="shared" si="46"/>
        <v>WVBraxton</v>
      </c>
      <c r="B2969" t="s">
        <v>2290</v>
      </c>
      <c r="C2969" t="s">
        <v>2381</v>
      </c>
      <c r="D2969" t="s">
        <v>354</v>
      </c>
      <c r="E2969" t="s">
        <v>2293</v>
      </c>
      <c r="F2969" t="s">
        <v>57</v>
      </c>
      <c r="G2969">
        <v>510.81200000000001</v>
      </c>
      <c r="H2969">
        <v>38.6999</v>
      </c>
      <c r="I2969">
        <v>-80.719273818399998</v>
      </c>
      <c r="J2969">
        <v>54007</v>
      </c>
    </row>
    <row r="2970" spans="1:10" x14ac:dyDescent="0.25">
      <c r="A2970" t="str">
        <f t="shared" si="46"/>
        <v>WVBrooke</v>
      </c>
      <c r="B2970" t="s">
        <v>2290</v>
      </c>
      <c r="C2970" t="s">
        <v>2381</v>
      </c>
      <c r="D2970" t="s">
        <v>356</v>
      </c>
      <c r="E2970" t="s">
        <v>2294</v>
      </c>
      <c r="F2970" t="s">
        <v>57</v>
      </c>
      <c r="G2970">
        <v>89.204999999999899</v>
      </c>
      <c r="H2970">
        <v>40.273899999999998</v>
      </c>
      <c r="I2970">
        <v>-80.576454740200006</v>
      </c>
      <c r="J2970">
        <v>54009</v>
      </c>
    </row>
    <row r="2971" spans="1:10" x14ac:dyDescent="0.25">
      <c r="A2971" t="str">
        <f t="shared" si="46"/>
        <v>WVCabell</v>
      </c>
      <c r="B2971" t="s">
        <v>2290</v>
      </c>
      <c r="C2971" t="s">
        <v>2381</v>
      </c>
      <c r="D2971" t="s">
        <v>358</v>
      </c>
      <c r="E2971" t="s">
        <v>2295</v>
      </c>
      <c r="F2971" t="s">
        <v>57</v>
      </c>
      <c r="G2971">
        <v>281.01799999999901</v>
      </c>
      <c r="H2971">
        <v>38.420299999999997</v>
      </c>
      <c r="I2971">
        <v>-82.241710334999993</v>
      </c>
      <c r="J2971">
        <v>54011</v>
      </c>
    </row>
    <row r="2972" spans="1:10" x14ac:dyDescent="0.25">
      <c r="A2972" t="str">
        <f t="shared" si="46"/>
        <v>WVCalhoun</v>
      </c>
      <c r="B2972" t="s">
        <v>2290</v>
      </c>
      <c r="C2972" t="s">
        <v>2381</v>
      </c>
      <c r="D2972" t="s">
        <v>415</v>
      </c>
      <c r="E2972" t="s">
        <v>259</v>
      </c>
      <c r="F2972" t="s">
        <v>57</v>
      </c>
      <c r="G2972">
        <v>279.24900000000002</v>
      </c>
      <c r="H2972">
        <v>38.844499999999996</v>
      </c>
      <c r="I2972">
        <v>-81.117582129699997</v>
      </c>
      <c r="J2972">
        <v>54013</v>
      </c>
    </row>
    <row r="2973" spans="1:10" x14ac:dyDescent="0.25">
      <c r="A2973" t="str">
        <f t="shared" si="46"/>
        <v>WVClay</v>
      </c>
      <c r="B2973" t="s">
        <v>2290</v>
      </c>
      <c r="C2973" t="s">
        <v>2381</v>
      </c>
      <c r="D2973" t="s">
        <v>417</v>
      </c>
      <c r="E2973" t="s">
        <v>365</v>
      </c>
      <c r="F2973" t="s">
        <v>57</v>
      </c>
      <c r="G2973">
        <v>341.90199999999902</v>
      </c>
      <c r="H2973">
        <v>38.462499999999999</v>
      </c>
      <c r="I2973">
        <v>-81.075075874299998</v>
      </c>
      <c r="J2973">
        <v>54015</v>
      </c>
    </row>
    <row r="2974" spans="1:10" x14ac:dyDescent="0.25">
      <c r="A2974" t="str">
        <f t="shared" si="46"/>
        <v>WVFayette</v>
      </c>
      <c r="B2974" t="s">
        <v>2290</v>
      </c>
      <c r="C2974" t="s">
        <v>2381</v>
      </c>
      <c r="D2974" t="s">
        <v>419</v>
      </c>
      <c r="E2974" t="s">
        <v>338</v>
      </c>
      <c r="F2974" t="s">
        <v>57</v>
      </c>
      <c r="G2974">
        <v>661.54999999999905</v>
      </c>
      <c r="H2974">
        <v>38.028799999999997</v>
      </c>
      <c r="I2974">
        <v>-81.081173933399995</v>
      </c>
      <c r="J2974">
        <v>54019</v>
      </c>
    </row>
    <row r="2975" spans="1:10" x14ac:dyDescent="0.25">
      <c r="A2975" t="str">
        <f t="shared" si="46"/>
        <v>WVGilmer</v>
      </c>
      <c r="B2975" t="s">
        <v>2290</v>
      </c>
      <c r="C2975" t="s">
        <v>2381</v>
      </c>
      <c r="D2975" t="s">
        <v>421</v>
      </c>
      <c r="E2975" t="s">
        <v>794</v>
      </c>
      <c r="F2975" t="s">
        <v>57</v>
      </c>
      <c r="G2975">
        <v>338.50299999999902</v>
      </c>
      <c r="H2975">
        <v>38.924100000000003</v>
      </c>
      <c r="I2975">
        <v>-80.8570613917</v>
      </c>
      <c r="J2975">
        <v>54021</v>
      </c>
    </row>
    <row r="2976" spans="1:10" x14ac:dyDescent="0.25">
      <c r="A2976" t="str">
        <f t="shared" si="46"/>
        <v>WVGreenbrier</v>
      </c>
      <c r="B2976" t="s">
        <v>2290</v>
      </c>
      <c r="C2976" t="s">
        <v>2381</v>
      </c>
      <c r="D2976" t="s">
        <v>362</v>
      </c>
      <c r="E2976" t="s">
        <v>2296</v>
      </c>
      <c r="F2976" t="s">
        <v>57</v>
      </c>
      <c r="G2976">
        <v>1019.569</v>
      </c>
      <c r="H2976">
        <v>37.946899999999999</v>
      </c>
      <c r="I2976">
        <v>-80.452971113499999</v>
      </c>
      <c r="J2976">
        <v>54025</v>
      </c>
    </row>
    <row r="2977" spans="1:10" x14ac:dyDescent="0.25">
      <c r="A2977" t="str">
        <f t="shared" si="46"/>
        <v>WVHardy</v>
      </c>
      <c r="B2977" t="s">
        <v>2290</v>
      </c>
      <c r="C2977" t="s">
        <v>2381</v>
      </c>
      <c r="D2977" t="s">
        <v>323</v>
      </c>
      <c r="E2977" t="s">
        <v>2297</v>
      </c>
      <c r="F2977" t="s">
        <v>57</v>
      </c>
      <c r="G2977">
        <v>582.31200000000001</v>
      </c>
      <c r="H2977">
        <v>39.0075</v>
      </c>
      <c r="I2977">
        <v>-78.857948178800001</v>
      </c>
      <c r="J2977">
        <v>54031</v>
      </c>
    </row>
    <row r="2978" spans="1:10" x14ac:dyDescent="0.25">
      <c r="A2978" t="str">
        <f t="shared" si="46"/>
        <v>WVHarrison</v>
      </c>
      <c r="B2978" t="s">
        <v>2290</v>
      </c>
      <c r="C2978" t="s">
        <v>2381</v>
      </c>
      <c r="D2978" t="s">
        <v>366</v>
      </c>
      <c r="E2978" t="s">
        <v>962</v>
      </c>
      <c r="F2978" t="s">
        <v>57</v>
      </c>
      <c r="G2978">
        <v>416.00799999999902</v>
      </c>
      <c r="H2978">
        <v>39.283499999999997</v>
      </c>
      <c r="I2978">
        <v>-80.379871066099994</v>
      </c>
      <c r="J2978">
        <v>54033</v>
      </c>
    </row>
    <row r="2979" spans="1:10" x14ac:dyDescent="0.25">
      <c r="A2979" t="str">
        <f t="shared" si="46"/>
        <v>WVKanawha</v>
      </c>
      <c r="B2979" t="s">
        <v>2290</v>
      </c>
      <c r="C2979" t="s">
        <v>2381</v>
      </c>
      <c r="D2979" t="s">
        <v>327</v>
      </c>
      <c r="E2979" t="s">
        <v>2298</v>
      </c>
      <c r="F2979" t="s">
        <v>57</v>
      </c>
      <c r="G2979">
        <v>901.58699999999897</v>
      </c>
      <c r="H2979">
        <v>38.336599999999997</v>
      </c>
      <c r="I2979">
        <v>-81.528103276500005</v>
      </c>
      <c r="J2979">
        <v>54039</v>
      </c>
    </row>
    <row r="2980" spans="1:10" x14ac:dyDescent="0.25">
      <c r="A2980" t="str">
        <f t="shared" si="46"/>
        <v>WVLewis</v>
      </c>
      <c r="B2980" t="s">
        <v>2290</v>
      </c>
      <c r="C2980" t="s">
        <v>2381</v>
      </c>
      <c r="D2980" t="s">
        <v>329</v>
      </c>
      <c r="E2980" t="s">
        <v>876</v>
      </c>
      <c r="F2980" t="s">
        <v>57</v>
      </c>
      <c r="G2980">
        <v>384.89499999999902</v>
      </c>
      <c r="H2980">
        <v>38.995899999999999</v>
      </c>
      <c r="I2980">
        <v>-80.502162111700002</v>
      </c>
      <c r="J2980">
        <v>54041</v>
      </c>
    </row>
    <row r="2981" spans="1:10" x14ac:dyDescent="0.25">
      <c r="A2981" t="str">
        <f t="shared" si="46"/>
        <v>WVLincoln</v>
      </c>
      <c r="B2981" t="s">
        <v>2290</v>
      </c>
      <c r="C2981" t="s">
        <v>2381</v>
      </c>
      <c r="D2981" t="s">
        <v>370</v>
      </c>
      <c r="E2981" t="s">
        <v>245</v>
      </c>
      <c r="F2981" t="s">
        <v>57</v>
      </c>
      <c r="G2981">
        <v>437.03899999999902</v>
      </c>
      <c r="H2981">
        <v>38.1753</v>
      </c>
      <c r="I2981">
        <v>-82.070377182399994</v>
      </c>
      <c r="J2981">
        <v>54043</v>
      </c>
    </row>
    <row r="2982" spans="1:10" x14ac:dyDescent="0.25">
      <c r="A2982" t="str">
        <f t="shared" si="46"/>
        <v>WVLogan</v>
      </c>
      <c r="B2982" t="s">
        <v>2290</v>
      </c>
      <c r="C2982" t="s">
        <v>2381</v>
      </c>
      <c r="D2982" t="s">
        <v>331</v>
      </c>
      <c r="E2982" t="s">
        <v>509</v>
      </c>
      <c r="F2982" t="s">
        <v>57</v>
      </c>
      <c r="G2982">
        <v>453.73700000000002</v>
      </c>
      <c r="H2982">
        <v>37.831499999999998</v>
      </c>
      <c r="I2982">
        <v>-81.935338659500005</v>
      </c>
      <c r="J2982">
        <v>54045</v>
      </c>
    </row>
    <row r="2983" spans="1:10" x14ac:dyDescent="0.25">
      <c r="A2983" t="str">
        <f t="shared" si="46"/>
        <v>WVMineral</v>
      </c>
      <c r="B2983" t="s">
        <v>2290</v>
      </c>
      <c r="C2983" t="s">
        <v>2381</v>
      </c>
      <c r="D2983" t="s">
        <v>337</v>
      </c>
      <c r="E2983" t="s">
        <v>574</v>
      </c>
      <c r="F2983" t="s">
        <v>57</v>
      </c>
      <c r="G2983">
        <v>327.82999999999902</v>
      </c>
      <c r="H2983">
        <v>39.414499999999997</v>
      </c>
      <c r="I2983">
        <v>-78.943481185899998</v>
      </c>
      <c r="J2983">
        <v>54057</v>
      </c>
    </row>
    <row r="2984" spans="1:10" x14ac:dyDescent="0.25">
      <c r="A2984" t="str">
        <f t="shared" si="46"/>
        <v>WVMingo</v>
      </c>
      <c r="B2984" t="s">
        <v>2290</v>
      </c>
      <c r="C2984" t="s">
        <v>2381</v>
      </c>
      <c r="D2984" t="s">
        <v>378</v>
      </c>
      <c r="E2984" t="s">
        <v>2299</v>
      </c>
      <c r="F2984" t="s">
        <v>57</v>
      </c>
      <c r="G2984">
        <v>423.10899999999901</v>
      </c>
      <c r="H2984">
        <v>37.726500000000001</v>
      </c>
      <c r="I2984">
        <v>-82.134633644100006</v>
      </c>
      <c r="J2984">
        <v>54059</v>
      </c>
    </row>
    <row r="2985" spans="1:10" x14ac:dyDescent="0.25">
      <c r="A2985" t="str">
        <f t="shared" si="46"/>
        <v>WVNicholas</v>
      </c>
      <c r="B2985" t="s">
        <v>2290</v>
      </c>
      <c r="C2985" t="s">
        <v>2381</v>
      </c>
      <c r="D2985" t="s">
        <v>341</v>
      </c>
      <c r="E2985" t="s">
        <v>1158</v>
      </c>
      <c r="F2985" t="s">
        <v>57</v>
      </c>
      <c r="G2985">
        <v>646.82399999999905</v>
      </c>
      <c r="H2985">
        <v>38.291699999999999</v>
      </c>
      <c r="I2985">
        <v>-80.799323356399995</v>
      </c>
      <c r="J2985">
        <v>54067</v>
      </c>
    </row>
    <row r="2986" spans="1:10" x14ac:dyDescent="0.25">
      <c r="A2986" t="str">
        <f t="shared" si="46"/>
        <v>WVPendleton</v>
      </c>
      <c r="B2986" t="s">
        <v>2290</v>
      </c>
      <c r="C2986" t="s">
        <v>2381</v>
      </c>
      <c r="D2986" t="s">
        <v>384</v>
      </c>
      <c r="E2986" t="s">
        <v>1107</v>
      </c>
      <c r="F2986" t="s">
        <v>57</v>
      </c>
      <c r="G2986">
        <v>696.04899999999895</v>
      </c>
      <c r="H2986">
        <v>38.680700000000002</v>
      </c>
      <c r="I2986">
        <v>-79.350902862200002</v>
      </c>
      <c r="J2986">
        <v>54071</v>
      </c>
    </row>
    <row r="2987" spans="1:10" x14ac:dyDescent="0.25">
      <c r="A2987" t="str">
        <f t="shared" si="46"/>
        <v>WVPocahontas</v>
      </c>
      <c r="B2987" t="s">
        <v>2290</v>
      </c>
      <c r="C2987" t="s">
        <v>2381</v>
      </c>
      <c r="D2987" t="s">
        <v>343</v>
      </c>
      <c r="E2987" t="s">
        <v>1020</v>
      </c>
      <c r="F2987" t="s">
        <v>57</v>
      </c>
      <c r="G2987">
        <v>940.28399999999897</v>
      </c>
      <c r="H2987">
        <v>38.331800000000001</v>
      </c>
      <c r="I2987">
        <v>-80.007727756999998</v>
      </c>
      <c r="J2987">
        <v>54075</v>
      </c>
    </row>
    <row r="2988" spans="1:10" x14ac:dyDescent="0.25">
      <c r="A2988" t="str">
        <f t="shared" si="46"/>
        <v>WVRaleigh</v>
      </c>
      <c r="B2988" t="s">
        <v>2290</v>
      </c>
      <c r="C2988" t="s">
        <v>2381</v>
      </c>
      <c r="D2988" t="s">
        <v>435</v>
      </c>
      <c r="E2988" t="s">
        <v>2300</v>
      </c>
      <c r="F2988" t="s">
        <v>57</v>
      </c>
      <c r="G2988">
        <v>605.351</v>
      </c>
      <c r="H2988">
        <v>37.7714</v>
      </c>
      <c r="I2988">
        <v>-81.248653206300006</v>
      </c>
      <c r="J2988">
        <v>54081</v>
      </c>
    </row>
    <row r="2989" spans="1:10" x14ac:dyDescent="0.25">
      <c r="A2989" t="str">
        <f t="shared" si="46"/>
        <v>WVRandolph</v>
      </c>
      <c r="B2989" t="s">
        <v>2290</v>
      </c>
      <c r="C2989" t="s">
        <v>2381</v>
      </c>
      <c r="D2989" t="s">
        <v>436</v>
      </c>
      <c r="E2989" t="s">
        <v>444</v>
      </c>
      <c r="F2989" t="s">
        <v>57</v>
      </c>
      <c r="G2989">
        <v>1039.681</v>
      </c>
      <c r="H2989">
        <v>38.774700000000003</v>
      </c>
      <c r="I2989">
        <v>-79.875797254099993</v>
      </c>
      <c r="J2989">
        <v>54083</v>
      </c>
    </row>
    <row r="2990" spans="1:10" x14ac:dyDescent="0.25">
      <c r="A2990" t="str">
        <f t="shared" si="46"/>
        <v>WVRitchie</v>
      </c>
      <c r="B2990" t="s">
        <v>2290</v>
      </c>
      <c r="C2990" t="s">
        <v>2381</v>
      </c>
      <c r="D2990" t="s">
        <v>386</v>
      </c>
      <c r="E2990" t="s">
        <v>2301</v>
      </c>
      <c r="F2990" t="s">
        <v>57</v>
      </c>
      <c r="G2990">
        <v>451.99099999999902</v>
      </c>
      <c r="H2990">
        <v>39.178199999999997</v>
      </c>
      <c r="I2990">
        <v>-81.062975915699994</v>
      </c>
      <c r="J2990">
        <v>54085</v>
      </c>
    </row>
    <row r="2991" spans="1:10" x14ac:dyDescent="0.25">
      <c r="A2991" t="str">
        <f t="shared" si="46"/>
        <v>WVRoane</v>
      </c>
      <c r="B2991" t="s">
        <v>2290</v>
      </c>
      <c r="C2991" t="s">
        <v>2381</v>
      </c>
      <c r="D2991" t="s">
        <v>388</v>
      </c>
      <c r="E2991" t="s">
        <v>1885</v>
      </c>
      <c r="F2991" t="s">
        <v>57</v>
      </c>
      <c r="G2991">
        <v>483.56299999999902</v>
      </c>
      <c r="H2991">
        <v>38.713999999999999</v>
      </c>
      <c r="I2991">
        <v>-81.348347708899993</v>
      </c>
      <c r="J2991">
        <v>54087</v>
      </c>
    </row>
    <row r="2992" spans="1:10" x14ac:dyDescent="0.25">
      <c r="A2992" t="str">
        <f t="shared" si="46"/>
        <v>WVTucker</v>
      </c>
      <c r="B2992" t="s">
        <v>2290</v>
      </c>
      <c r="C2992" t="s">
        <v>2381</v>
      </c>
      <c r="D2992" t="s">
        <v>438</v>
      </c>
      <c r="E2992" t="s">
        <v>2302</v>
      </c>
      <c r="F2992" t="s">
        <v>57</v>
      </c>
      <c r="G2992">
        <v>418.92200000000003</v>
      </c>
      <c r="H2992">
        <v>39.113599999999998</v>
      </c>
      <c r="I2992">
        <v>-79.564986420099999</v>
      </c>
      <c r="J2992">
        <v>54093</v>
      </c>
    </row>
    <row r="2993" spans="1:10" x14ac:dyDescent="0.25">
      <c r="A2993" t="str">
        <f t="shared" si="46"/>
        <v>WVTyler</v>
      </c>
      <c r="B2993" t="s">
        <v>2290</v>
      </c>
      <c r="C2993" t="s">
        <v>2381</v>
      </c>
      <c r="D2993" t="s">
        <v>394</v>
      </c>
      <c r="E2993" t="s">
        <v>1955</v>
      </c>
      <c r="F2993" t="s">
        <v>57</v>
      </c>
      <c r="G2993">
        <v>256.29399999999902</v>
      </c>
      <c r="H2993">
        <v>39.465299999999999</v>
      </c>
      <c r="I2993">
        <v>-80.884831834099998</v>
      </c>
      <c r="J2993">
        <v>54095</v>
      </c>
    </row>
    <row r="2994" spans="1:10" x14ac:dyDescent="0.25">
      <c r="A2994" t="str">
        <f t="shared" si="46"/>
        <v>WVWayne</v>
      </c>
      <c r="B2994" t="s">
        <v>2290</v>
      </c>
      <c r="C2994" t="s">
        <v>2381</v>
      </c>
      <c r="D2994" t="s">
        <v>397</v>
      </c>
      <c r="E2994" t="s">
        <v>737</v>
      </c>
      <c r="F2994" t="s">
        <v>57</v>
      </c>
      <c r="G2994">
        <v>505.98099999999903</v>
      </c>
      <c r="H2994">
        <v>38.146099999999997</v>
      </c>
      <c r="I2994">
        <v>-82.427017177600007</v>
      </c>
      <c r="J2994">
        <v>54099</v>
      </c>
    </row>
    <row r="2995" spans="1:10" x14ac:dyDescent="0.25">
      <c r="A2995" t="str">
        <f t="shared" si="46"/>
        <v>WVWetzel</v>
      </c>
      <c r="B2995" t="s">
        <v>2290</v>
      </c>
      <c r="C2995" t="s">
        <v>2381</v>
      </c>
      <c r="D2995" t="s">
        <v>439</v>
      </c>
      <c r="E2995" t="s">
        <v>2303</v>
      </c>
      <c r="F2995" t="s">
        <v>57</v>
      </c>
      <c r="G2995">
        <v>358.06299999999902</v>
      </c>
      <c r="H2995">
        <v>39.6053</v>
      </c>
      <c r="I2995">
        <v>-80.639118252599999</v>
      </c>
      <c r="J2995">
        <v>54103</v>
      </c>
    </row>
    <row r="2996" spans="1:10" x14ac:dyDescent="0.25">
      <c r="A2996" t="str">
        <f t="shared" si="46"/>
        <v>WVWyoming</v>
      </c>
      <c r="B2996" t="s">
        <v>2290</v>
      </c>
      <c r="C2996" t="s">
        <v>2381</v>
      </c>
      <c r="D2996" t="s">
        <v>400</v>
      </c>
      <c r="E2996" t="s">
        <v>1590</v>
      </c>
      <c r="F2996" t="s">
        <v>57</v>
      </c>
      <c r="G2996">
        <v>499.45299999999901</v>
      </c>
      <c r="H2996">
        <v>37.6096</v>
      </c>
      <c r="I2996">
        <v>-81.549180558299994</v>
      </c>
      <c r="J2996">
        <v>54109</v>
      </c>
    </row>
    <row r="2997" spans="1:10" x14ac:dyDescent="0.25">
      <c r="A2997" t="str">
        <f t="shared" si="46"/>
        <v>WVDoddridge</v>
      </c>
      <c r="B2997" t="s">
        <v>2290</v>
      </c>
      <c r="C2997" t="s">
        <v>2381</v>
      </c>
      <c r="D2997" t="s">
        <v>418</v>
      </c>
      <c r="E2997" t="s">
        <v>2304</v>
      </c>
      <c r="F2997" t="s">
        <v>57</v>
      </c>
      <c r="G2997">
        <v>319.72000000000003</v>
      </c>
      <c r="H2997">
        <v>39.269199999999998</v>
      </c>
      <c r="I2997">
        <v>-80.706983899500003</v>
      </c>
      <c r="J2997">
        <v>54017</v>
      </c>
    </row>
    <row r="2998" spans="1:10" x14ac:dyDescent="0.25">
      <c r="A2998" t="str">
        <f t="shared" si="46"/>
        <v>WVGrant</v>
      </c>
      <c r="B2998" t="s">
        <v>2290</v>
      </c>
      <c r="C2998" t="s">
        <v>2381</v>
      </c>
      <c r="D2998" t="s">
        <v>360</v>
      </c>
      <c r="E2998" t="s">
        <v>465</v>
      </c>
      <c r="F2998" t="s">
        <v>57</v>
      </c>
      <c r="G2998">
        <v>477.37299999999902</v>
      </c>
      <c r="H2998">
        <v>39.1051</v>
      </c>
      <c r="I2998">
        <v>-79.195522549900005</v>
      </c>
      <c r="J2998">
        <v>54023</v>
      </c>
    </row>
    <row r="2999" spans="1:10" x14ac:dyDescent="0.25">
      <c r="A2999" t="str">
        <f t="shared" si="46"/>
        <v>WVHampshire</v>
      </c>
      <c r="B2999" t="s">
        <v>2290</v>
      </c>
      <c r="C2999" t="s">
        <v>2381</v>
      </c>
      <c r="D2999" t="s">
        <v>364</v>
      </c>
      <c r="E2999" t="s">
        <v>1232</v>
      </c>
      <c r="F2999" t="s">
        <v>57</v>
      </c>
      <c r="G2999">
        <v>640.24900000000002</v>
      </c>
      <c r="H2999">
        <v>39.317100000000003</v>
      </c>
      <c r="I2999">
        <v>-78.614121733299996</v>
      </c>
      <c r="J2999">
        <v>54027</v>
      </c>
    </row>
    <row r="3000" spans="1:10" x14ac:dyDescent="0.25">
      <c r="A3000" t="str">
        <f t="shared" si="46"/>
        <v>WVHancock</v>
      </c>
      <c r="B3000" t="s">
        <v>2290</v>
      </c>
      <c r="C3000" t="s">
        <v>2381</v>
      </c>
      <c r="D3000" t="s">
        <v>321</v>
      </c>
      <c r="E3000" t="s">
        <v>227</v>
      </c>
      <c r="F3000" t="s">
        <v>57</v>
      </c>
      <c r="G3000">
        <v>82.608999999999895</v>
      </c>
      <c r="H3000">
        <v>40.521900000000002</v>
      </c>
      <c r="I3000">
        <v>-80.573900429000005</v>
      </c>
      <c r="J3000">
        <v>54029</v>
      </c>
    </row>
    <row r="3001" spans="1:10" x14ac:dyDescent="0.25">
      <c r="A3001" t="str">
        <f t="shared" si="46"/>
        <v>WVJackson</v>
      </c>
      <c r="B3001" t="s">
        <v>2290</v>
      </c>
      <c r="C3001" t="s">
        <v>2381</v>
      </c>
      <c r="D3001" t="s">
        <v>368</v>
      </c>
      <c r="E3001" t="s">
        <v>232</v>
      </c>
      <c r="F3001" t="s">
        <v>57</v>
      </c>
      <c r="G3001">
        <v>464.34800000000001</v>
      </c>
      <c r="H3001">
        <v>38.834499999999998</v>
      </c>
      <c r="I3001">
        <v>-81.674774799800005</v>
      </c>
      <c r="J3001">
        <v>54035</v>
      </c>
    </row>
    <row r="3002" spans="1:10" x14ac:dyDescent="0.25">
      <c r="A3002" t="str">
        <f t="shared" si="46"/>
        <v>WVJefferson</v>
      </c>
      <c r="B3002" t="s">
        <v>2290</v>
      </c>
      <c r="C3002" t="s">
        <v>2381</v>
      </c>
      <c r="D3002" t="s">
        <v>325</v>
      </c>
      <c r="E3002" t="s">
        <v>210</v>
      </c>
      <c r="F3002" t="s">
        <v>57</v>
      </c>
      <c r="G3002">
        <v>209.634999999999</v>
      </c>
      <c r="H3002">
        <v>39.307600000000001</v>
      </c>
      <c r="I3002">
        <v>-77.862798763000001</v>
      </c>
      <c r="J3002">
        <v>54037</v>
      </c>
    </row>
    <row r="3003" spans="1:10" x14ac:dyDescent="0.25">
      <c r="A3003" t="str">
        <f t="shared" si="46"/>
        <v>WVMcDowell</v>
      </c>
      <c r="B3003" t="s">
        <v>2290</v>
      </c>
      <c r="C3003" t="s">
        <v>2381</v>
      </c>
      <c r="D3003" t="s">
        <v>372</v>
      </c>
      <c r="E3003" t="s">
        <v>1614</v>
      </c>
      <c r="F3003" t="s">
        <v>57</v>
      </c>
      <c r="G3003">
        <v>533.45600000000002</v>
      </c>
      <c r="H3003">
        <v>37.378500000000003</v>
      </c>
      <c r="I3003">
        <v>-81.653640674800002</v>
      </c>
      <c r="J3003">
        <v>54047</v>
      </c>
    </row>
    <row r="3004" spans="1:10" x14ac:dyDescent="0.25">
      <c r="A3004" t="str">
        <f t="shared" si="46"/>
        <v>WVMarion</v>
      </c>
      <c r="B3004" t="s">
        <v>2290</v>
      </c>
      <c r="C3004" t="s">
        <v>2381</v>
      </c>
      <c r="D3004" t="s">
        <v>333</v>
      </c>
      <c r="E3004" t="s">
        <v>256</v>
      </c>
      <c r="F3004" t="s">
        <v>57</v>
      </c>
      <c r="G3004">
        <v>308.73500000000001</v>
      </c>
      <c r="H3004">
        <v>39.51</v>
      </c>
      <c r="I3004">
        <v>-80.2434016861</v>
      </c>
      <c r="J3004">
        <v>54049</v>
      </c>
    </row>
    <row r="3005" spans="1:10" x14ac:dyDescent="0.25">
      <c r="A3005" t="str">
        <f t="shared" si="46"/>
        <v>WVMarshall</v>
      </c>
      <c r="B3005" t="s">
        <v>2290</v>
      </c>
      <c r="C3005" t="s">
        <v>2381</v>
      </c>
      <c r="D3005" t="s">
        <v>374</v>
      </c>
      <c r="E3005" t="s">
        <v>395</v>
      </c>
      <c r="F3005" t="s">
        <v>57</v>
      </c>
      <c r="G3005">
        <v>305.43099999999902</v>
      </c>
      <c r="H3005">
        <v>39.860599999999998</v>
      </c>
      <c r="I3005">
        <v>-80.663408469299995</v>
      </c>
      <c r="J3005">
        <v>54051</v>
      </c>
    </row>
    <row r="3006" spans="1:10" x14ac:dyDescent="0.25">
      <c r="A3006" t="str">
        <f t="shared" si="46"/>
        <v>WVMason</v>
      </c>
      <c r="B3006" t="s">
        <v>2290</v>
      </c>
      <c r="C3006" t="s">
        <v>2381</v>
      </c>
      <c r="D3006" t="s">
        <v>335</v>
      </c>
      <c r="E3006" t="s">
        <v>903</v>
      </c>
      <c r="F3006" t="s">
        <v>57</v>
      </c>
      <c r="G3006">
        <v>430.74799999999902</v>
      </c>
      <c r="H3006">
        <v>38.7697</v>
      </c>
      <c r="I3006">
        <v>-82.026519091400004</v>
      </c>
      <c r="J3006">
        <v>54053</v>
      </c>
    </row>
    <row r="3007" spans="1:10" x14ac:dyDescent="0.25">
      <c r="A3007" t="str">
        <f t="shared" si="46"/>
        <v>WVMercer</v>
      </c>
      <c r="B3007" t="s">
        <v>2290</v>
      </c>
      <c r="C3007" t="s">
        <v>2381</v>
      </c>
      <c r="D3007" t="s">
        <v>376</v>
      </c>
      <c r="E3007" t="s">
        <v>935</v>
      </c>
      <c r="F3007" t="s">
        <v>57</v>
      </c>
      <c r="G3007">
        <v>418.99299999999897</v>
      </c>
      <c r="H3007">
        <v>37.405500000000004</v>
      </c>
      <c r="I3007">
        <v>-81.111440756999997</v>
      </c>
      <c r="J3007">
        <v>54055</v>
      </c>
    </row>
    <row r="3008" spans="1:10" x14ac:dyDescent="0.25">
      <c r="A3008" t="str">
        <f t="shared" si="46"/>
        <v>WVMonongalia</v>
      </c>
      <c r="B3008" t="s">
        <v>2290</v>
      </c>
      <c r="C3008" t="s">
        <v>2381</v>
      </c>
      <c r="D3008" t="s">
        <v>339</v>
      </c>
      <c r="E3008" t="s">
        <v>2305</v>
      </c>
      <c r="F3008" t="s">
        <v>57</v>
      </c>
      <c r="G3008">
        <v>360.06200000000001</v>
      </c>
      <c r="H3008">
        <v>39.630299999999998</v>
      </c>
      <c r="I3008">
        <v>-80.046561886999996</v>
      </c>
      <c r="J3008">
        <v>54061</v>
      </c>
    </row>
    <row r="3009" spans="1:10" x14ac:dyDescent="0.25">
      <c r="A3009" t="str">
        <f t="shared" si="46"/>
        <v>WVMonroe</v>
      </c>
      <c r="B3009" t="s">
        <v>2290</v>
      </c>
      <c r="C3009" t="s">
        <v>2381</v>
      </c>
      <c r="D3009" t="s">
        <v>380</v>
      </c>
      <c r="E3009" t="s">
        <v>203</v>
      </c>
      <c r="F3009" t="s">
        <v>57</v>
      </c>
      <c r="G3009">
        <v>472.75200000000001</v>
      </c>
      <c r="H3009">
        <v>37.560400000000001</v>
      </c>
      <c r="I3009">
        <v>-80.550518853100002</v>
      </c>
      <c r="J3009">
        <v>54063</v>
      </c>
    </row>
    <row r="3010" spans="1:10" x14ac:dyDescent="0.25">
      <c r="A3010" t="str">
        <f t="shared" si="46"/>
        <v>WVMorgan</v>
      </c>
      <c r="B3010" t="s">
        <v>2290</v>
      </c>
      <c r="C3010" t="s">
        <v>2381</v>
      </c>
      <c r="D3010" t="s">
        <v>382</v>
      </c>
      <c r="E3010" t="s">
        <v>440</v>
      </c>
      <c r="F3010" t="s">
        <v>57</v>
      </c>
      <c r="G3010">
        <v>229.07300000000001</v>
      </c>
      <c r="H3010">
        <v>39.560499999999998</v>
      </c>
      <c r="I3010">
        <v>-78.257361024199994</v>
      </c>
      <c r="J3010">
        <v>54065</v>
      </c>
    </row>
    <row r="3011" spans="1:10" x14ac:dyDescent="0.25">
      <c r="A3011" t="str">
        <f t="shared" ref="A3011:A3074" si="47">C3011&amp;E3011</f>
        <v>WVOhio</v>
      </c>
      <c r="B3011" t="s">
        <v>2290</v>
      </c>
      <c r="C3011" t="s">
        <v>2381</v>
      </c>
      <c r="D3011" t="s">
        <v>433</v>
      </c>
      <c r="E3011" t="s">
        <v>969</v>
      </c>
      <c r="F3011" t="s">
        <v>57</v>
      </c>
      <c r="G3011">
        <v>105.819999999999</v>
      </c>
      <c r="H3011">
        <v>40.096899999999998</v>
      </c>
      <c r="I3011">
        <v>-80.618909334999998</v>
      </c>
      <c r="J3011">
        <v>54069</v>
      </c>
    </row>
    <row r="3012" spans="1:10" x14ac:dyDescent="0.25">
      <c r="A3012" t="str">
        <f t="shared" si="47"/>
        <v>WVPleasants</v>
      </c>
      <c r="B3012" t="s">
        <v>2290</v>
      </c>
      <c r="C3012" t="s">
        <v>2381</v>
      </c>
      <c r="D3012" t="s">
        <v>385</v>
      </c>
      <c r="E3012" t="s">
        <v>2306</v>
      </c>
      <c r="F3012" t="s">
        <v>57</v>
      </c>
      <c r="G3012">
        <v>130.10300000000001</v>
      </c>
      <c r="H3012">
        <v>39.370899999999999</v>
      </c>
      <c r="I3012">
        <v>-81.160626415300001</v>
      </c>
      <c r="J3012">
        <v>54073</v>
      </c>
    </row>
    <row r="3013" spans="1:10" x14ac:dyDescent="0.25">
      <c r="A3013" t="str">
        <f t="shared" si="47"/>
        <v>WVWebster</v>
      </c>
      <c r="B3013" t="s">
        <v>2290</v>
      </c>
      <c r="C3013" t="s">
        <v>2381</v>
      </c>
      <c r="D3013" t="s">
        <v>431</v>
      </c>
      <c r="E3013" t="s">
        <v>859</v>
      </c>
      <c r="F3013" t="s">
        <v>57</v>
      </c>
      <c r="G3013">
        <v>553.46799999999905</v>
      </c>
      <c r="H3013">
        <v>38.494700000000002</v>
      </c>
      <c r="I3013">
        <v>-80.421859833100001</v>
      </c>
      <c r="J3013">
        <v>54101</v>
      </c>
    </row>
    <row r="3014" spans="1:10" x14ac:dyDescent="0.25">
      <c r="A3014" t="str">
        <f t="shared" si="47"/>
        <v>WVWirt</v>
      </c>
      <c r="B3014" t="s">
        <v>2290</v>
      </c>
      <c r="C3014" t="s">
        <v>2381</v>
      </c>
      <c r="D3014" t="s">
        <v>441</v>
      </c>
      <c r="E3014" t="s">
        <v>2307</v>
      </c>
      <c r="F3014" t="s">
        <v>57</v>
      </c>
      <c r="G3014">
        <v>232.50899999999899</v>
      </c>
      <c r="H3014">
        <v>39.022500000000001</v>
      </c>
      <c r="I3014">
        <v>-81.378677386199996</v>
      </c>
      <c r="J3014">
        <v>54105</v>
      </c>
    </row>
    <row r="3015" spans="1:10" x14ac:dyDescent="0.25">
      <c r="A3015" t="str">
        <f t="shared" si="47"/>
        <v>WVWood</v>
      </c>
      <c r="B3015" t="s">
        <v>2290</v>
      </c>
      <c r="C3015" t="s">
        <v>2381</v>
      </c>
      <c r="D3015" t="s">
        <v>398</v>
      </c>
      <c r="E3015" t="s">
        <v>1720</v>
      </c>
      <c r="F3015" t="s">
        <v>57</v>
      </c>
      <c r="G3015">
        <v>366.25999999999902</v>
      </c>
      <c r="H3015">
        <v>39.211199999999998</v>
      </c>
      <c r="I3015">
        <v>-81.515049468100003</v>
      </c>
      <c r="J3015">
        <v>54107</v>
      </c>
    </row>
    <row r="3016" spans="1:10" x14ac:dyDescent="0.25">
      <c r="A3016" t="str">
        <f t="shared" si="47"/>
        <v>WIJackson</v>
      </c>
      <c r="B3016" t="s">
        <v>2308</v>
      </c>
      <c r="C3016" t="s">
        <v>2382</v>
      </c>
      <c r="D3016" t="s">
        <v>335</v>
      </c>
      <c r="E3016" t="s">
        <v>232</v>
      </c>
      <c r="F3016" t="s">
        <v>57</v>
      </c>
      <c r="G3016">
        <v>987.72</v>
      </c>
      <c r="H3016">
        <v>44.319099999999999</v>
      </c>
      <c r="I3016">
        <v>-90.805222558599993</v>
      </c>
      <c r="J3016">
        <v>55053</v>
      </c>
    </row>
    <row r="3017" spans="1:10" x14ac:dyDescent="0.25">
      <c r="A3017" t="str">
        <f t="shared" si="47"/>
        <v>WIJefferson</v>
      </c>
      <c r="B3017" t="s">
        <v>2308</v>
      </c>
      <c r="C3017" t="s">
        <v>2382</v>
      </c>
      <c r="D3017" t="s">
        <v>376</v>
      </c>
      <c r="E3017" t="s">
        <v>210</v>
      </c>
      <c r="F3017" t="s">
        <v>57</v>
      </c>
      <c r="G3017">
        <v>556.47400000000005</v>
      </c>
      <c r="H3017">
        <v>43.020800000000001</v>
      </c>
      <c r="I3017">
        <v>-88.775877010200006</v>
      </c>
      <c r="J3017">
        <v>55055</v>
      </c>
    </row>
    <row r="3018" spans="1:10" x14ac:dyDescent="0.25">
      <c r="A3018" t="str">
        <f t="shared" si="47"/>
        <v>WIKenosha</v>
      </c>
      <c r="B3018" t="s">
        <v>2308</v>
      </c>
      <c r="C3018" t="s">
        <v>2382</v>
      </c>
      <c r="D3018" t="s">
        <v>378</v>
      </c>
      <c r="E3018" t="s">
        <v>2309</v>
      </c>
      <c r="F3018" t="s">
        <v>57</v>
      </c>
      <c r="G3018">
        <v>271.99</v>
      </c>
      <c r="H3018">
        <v>42.576700000000002</v>
      </c>
      <c r="I3018">
        <v>-88.042028935700003</v>
      </c>
      <c r="J3018">
        <v>55059</v>
      </c>
    </row>
    <row r="3019" spans="1:10" x14ac:dyDescent="0.25">
      <c r="A3019" t="str">
        <f t="shared" si="47"/>
        <v>WIKewaunee</v>
      </c>
      <c r="B3019" t="s">
        <v>2308</v>
      </c>
      <c r="C3019" t="s">
        <v>2382</v>
      </c>
      <c r="D3019" t="s">
        <v>339</v>
      </c>
      <c r="E3019" t="s">
        <v>2310</v>
      </c>
      <c r="F3019" t="s">
        <v>57</v>
      </c>
      <c r="G3019">
        <v>342.51799999999901</v>
      </c>
      <c r="H3019">
        <v>44.516100000000002</v>
      </c>
      <c r="I3019">
        <v>-87.6154901174</v>
      </c>
      <c r="J3019">
        <v>55061</v>
      </c>
    </row>
    <row r="3020" spans="1:10" x14ac:dyDescent="0.25">
      <c r="A3020" t="str">
        <f t="shared" si="47"/>
        <v>WILa Crosse</v>
      </c>
      <c r="B3020" t="s">
        <v>2308</v>
      </c>
      <c r="C3020" t="s">
        <v>2382</v>
      </c>
      <c r="D3020" t="s">
        <v>380</v>
      </c>
      <c r="E3020" t="s">
        <v>2311</v>
      </c>
      <c r="F3020" t="s">
        <v>57</v>
      </c>
      <c r="G3020">
        <v>451.68599999999901</v>
      </c>
      <c r="H3020">
        <v>43.906500000000001</v>
      </c>
      <c r="I3020">
        <v>-91.115242376200001</v>
      </c>
      <c r="J3020">
        <v>55063</v>
      </c>
    </row>
    <row r="3021" spans="1:10" x14ac:dyDescent="0.25">
      <c r="A3021" t="str">
        <f t="shared" si="47"/>
        <v>WILanglade</v>
      </c>
      <c r="B3021" t="s">
        <v>2308</v>
      </c>
      <c r="C3021" t="s">
        <v>2382</v>
      </c>
      <c r="D3021" t="s">
        <v>341</v>
      </c>
      <c r="E3021" t="s">
        <v>2312</v>
      </c>
      <c r="F3021" t="s">
        <v>57</v>
      </c>
      <c r="G3021">
        <v>870.63999999999896</v>
      </c>
      <c r="H3021">
        <v>45.262300000000003</v>
      </c>
      <c r="I3021">
        <v>-89.071909293700003</v>
      </c>
      <c r="J3021">
        <v>55067</v>
      </c>
    </row>
    <row r="3022" spans="1:10" x14ac:dyDescent="0.25">
      <c r="A3022" t="str">
        <f t="shared" si="47"/>
        <v>WIAdams</v>
      </c>
      <c r="B3022" t="s">
        <v>2308</v>
      </c>
      <c r="C3022" t="s">
        <v>2382</v>
      </c>
      <c r="D3022" t="s">
        <v>349</v>
      </c>
      <c r="E3022" t="s">
        <v>581</v>
      </c>
      <c r="F3022" t="s">
        <v>57</v>
      </c>
      <c r="G3022">
        <v>645.64599999999905</v>
      </c>
      <c r="H3022">
        <v>43.9696</v>
      </c>
      <c r="I3022">
        <v>-89.770642820000006</v>
      </c>
      <c r="J3022">
        <v>55001</v>
      </c>
    </row>
    <row r="3023" spans="1:10" x14ac:dyDescent="0.25">
      <c r="A3023" t="str">
        <f t="shared" si="47"/>
        <v>WIAshland</v>
      </c>
      <c r="B3023" t="s">
        <v>2308</v>
      </c>
      <c r="C3023" t="s">
        <v>2382</v>
      </c>
      <c r="D3023" t="s">
        <v>351</v>
      </c>
      <c r="E3023" t="s">
        <v>1696</v>
      </c>
      <c r="F3023" t="s">
        <v>57</v>
      </c>
      <c r="G3023">
        <v>1045.0350000000001</v>
      </c>
      <c r="H3023">
        <v>46.316499999999998</v>
      </c>
      <c r="I3023">
        <v>-90.677751314999995</v>
      </c>
      <c r="J3023">
        <v>55003</v>
      </c>
    </row>
    <row r="3024" spans="1:10" x14ac:dyDescent="0.25">
      <c r="A3024" t="str">
        <f t="shared" si="47"/>
        <v>WIBarron</v>
      </c>
      <c r="B3024" t="s">
        <v>2308</v>
      </c>
      <c r="C3024" t="s">
        <v>2382</v>
      </c>
      <c r="D3024" t="s">
        <v>352</v>
      </c>
      <c r="E3024" t="s">
        <v>2313</v>
      </c>
      <c r="F3024" t="s">
        <v>57</v>
      </c>
      <c r="G3024">
        <v>862.71100000000001</v>
      </c>
      <c r="H3024">
        <v>45.423699999999997</v>
      </c>
      <c r="I3024">
        <v>-91.848309864499996</v>
      </c>
      <c r="J3024">
        <v>55005</v>
      </c>
    </row>
    <row r="3025" spans="1:10" x14ac:dyDescent="0.25">
      <c r="A3025" t="str">
        <f t="shared" si="47"/>
        <v>WIBayfield</v>
      </c>
      <c r="B3025" t="s">
        <v>2308</v>
      </c>
      <c r="C3025" t="s">
        <v>2382</v>
      </c>
      <c r="D3025" t="s">
        <v>354</v>
      </c>
      <c r="E3025" t="s">
        <v>2314</v>
      </c>
      <c r="F3025" t="s">
        <v>57</v>
      </c>
      <c r="G3025">
        <v>1477.8630000000001</v>
      </c>
      <c r="H3025">
        <v>46.5244</v>
      </c>
      <c r="I3025">
        <v>-91.200251552799998</v>
      </c>
      <c r="J3025">
        <v>55007</v>
      </c>
    </row>
    <row r="3026" spans="1:10" x14ac:dyDescent="0.25">
      <c r="A3026" t="str">
        <f t="shared" si="47"/>
        <v>WIBrown</v>
      </c>
      <c r="B3026" t="s">
        <v>2308</v>
      </c>
      <c r="C3026" t="s">
        <v>2382</v>
      </c>
      <c r="D3026" t="s">
        <v>356</v>
      </c>
      <c r="E3026" t="s">
        <v>909</v>
      </c>
      <c r="F3026" t="s">
        <v>57</v>
      </c>
      <c r="G3026">
        <v>529.70799999999895</v>
      </c>
      <c r="H3026">
        <v>44.452500000000001</v>
      </c>
      <c r="I3026">
        <v>-88.003950130700005</v>
      </c>
      <c r="J3026">
        <v>55009</v>
      </c>
    </row>
    <row r="3027" spans="1:10" x14ac:dyDescent="0.25">
      <c r="A3027" t="str">
        <f t="shared" si="47"/>
        <v>WIBuffalo</v>
      </c>
      <c r="B3027" t="s">
        <v>2308</v>
      </c>
      <c r="C3027" t="s">
        <v>2382</v>
      </c>
      <c r="D3027" t="s">
        <v>358</v>
      </c>
      <c r="E3027" t="s">
        <v>1484</v>
      </c>
      <c r="F3027" t="s">
        <v>57</v>
      </c>
      <c r="G3027">
        <v>671.63499999999897</v>
      </c>
      <c r="H3027">
        <v>44.379800000000003</v>
      </c>
      <c r="I3027">
        <v>-91.754450291400005</v>
      </c>
      <c r="J3027">
        <v>55011</v>
      </c>
    </row>
    <row r="3028" spans="1:10" x14ac:dyDescent="0.25">
      <c r="A3028" t="str">
        <f t="shared" si="47"/>
        <v>WICalumet</v>
      </c>
      <c r="B3028" t="s">
        <v>2308</v>
      </c>
      <c r="C3028" t="s">
        <v>2382</v>
      </c>
      <c r="D3028" t="s">
        <v>417</v>
      </c>
      <c r="E3028" t="s">
        <v>2315</v>
      </c>
      <c r="F3028" t="s">
        <v>57</v>
      </c>
      <c r="G3028">
        <v>318.23599999999902</v>
      </c>
      <c r="H3028">
        <v>44.081600000000002</v>
      </c>
      <c r="I3028">
        <v>-88.218058150999994</v>
      </c>
      <c r="J3028">
        <v>55015</v>
      </c>
    </row>
    <row r="3029" spans="1:10" x14ac:dyDescent="0.25">
      <c r="A3029" t="str">
        <f t="shared" si="47"/>
        <v>WIDoor</v>
      </c>
      <c r="B3029" t="s">
        <v>2308</v>
      </c>
      <c r="C3029" t="s">
        <v>2382</v>
      </c>
      <c r="D3029" t="s">
        <v>321</v>
      </c>
      <c r="E3029" t="s">
        <v>2316</v>
      </c>
      <c r="F3029" t="s">
        <v>57</v>
      </c>
      <c r="G3029">
        <v>481.97800000000001</v>
      </c>
      <c r="H3029">
        <v>44.950499999999998</v>
      </c>
      <c r="I3029">
        <v>-87.310962936099997</v>
      </c>
      <c r="J3029">
        <v>55029</v>
      </c>
    </row>
    <row r="3030" spans="1:10" x14ac:dyDescent="0.25">
      <c r="A3030" t="str">
        <f t="shared" si="47"/>
        <v>WIDunn</v>
      </c>
      <c r="B3030" t="s">
        <v>2308</v>
      </c>
      <c r="C3030" t="s">
        <v>2382</v>
      </c>
      <c r="D3030" t="s">
        <v>366</v>
      </c>
      <c r="E3030" t="s">
        <v>1675</v>
      </c>
      <c r="F3030" t="s">
        <v>57</v>
      </c>
      <c r="G3030">
        <v>850.10500000000002</v>
      </c>
      <c r="H3030">
        <v>44.946599999999997</v>
      </c>
      <c r="I3030">
        <v>-91.896428629100001</v>
      </c>
      <c r="J3030">
        <v>55033</v>
      </c>
    </row>
    <row r="3031" spans="1:10" x14ac:dyDescent="0.25">
      <c r="A3031" t="str">
        <f t="shared" si="47"/>
        <v>WIGrant</v>
      </c>
      <c r="B3031" t="s">
        <v>2308</v>
      </c>
      <c r="C3031" t="s">
        <v>2382</v>
      </c>
      <c r="D3031" t="s">
        <v>370</v>
      </c>
      <c r="E3031" t="s">
        <v>465</v>
      </c>
      <c r="F3031" t="s">
        <v>57</v>
      </c>
      <c r="G3031">
        <v>1146.8489999999999</v>
      </c>
      <c r="H3031">
        <v>42.8675</v>
      </c>
      <c r="I3031">
        <v>-90.706202788599995</v>
      </c>
      <c r="J3031">
        <v>55043</v>
      </c>
    </row>
    <row r="3032" spans="1:10" x14ac:dyDescent="0.25">
      <c r="A3032" t="str">
        <f t="shared" si="47"/>
        <v>WIJuneau</v>
      </c>
      <c r="B3032" t="s">
        <v>2308</v>
      </c>
      <c r="C3032" t="s">
        <v>2382</v>
      </c>
      <c r="D3032" t="s">
        <v>337</v>
      </c>
      <c r="E3032" t="s">
        <v>2317</v>
      </c>
      <c r="F3032" t="s">
        <v>57</v>
      </c>
      <c r="G3032">
        <v>766.92499999999905</v>
      </c>
      <c r="H3032">
        <v>43.924500000000002</v>
      </c>
      <c r="I3032">
        <v>-90.114006672599999</v>
      </c>
      <c r="J3032">
        <v>55057</v>
      </c>
    </row>
    <row r="3033" spans="1:10" x14ac:dyDescent="0.25">
      <c r="A3033" t="str">
        <f t="shared" si="47"/>
        <v>WILafayette</v>
      </c>
      <c r="B3033" t="s">
        <v>2308</v>
      </c>
      <c r="C3033" t="s">
        <v>2382</v>
      </c>
      <c r="D3033" t="s">
        <v>382</v>
      </c>
      <c r="E3033" t="s">
        <v>482</v>
      </c>
      <c r="F3033" t="s">
        <v>57</v>
      </c>
      <c r="G3033">
        <v>633.58799999999906</v>
      </c>
      <c r="H3033">
        <v>42.660499999999999</v>
      </c>
      <c r="I3033">
        <v>-90.131710908000002</v>
      </c>
      <c r="J3033">
        <v>55065</v>
      </c>
    </row>
    <row r="3034" spans="1:10" x14ac:dyDescent="0.25">
      <c r="A3034" t="str">
        <f t="shared" si="47"/>
        <v>WIMarinette</v>
      </c>
      <c r="B3034" t="s">
        <v>2308</v>
      </c>
      <c r="C3034" t="s">
        <v>2382</v>
      </c>
      <c r="D3034" t="s">
        <v>343</v>
      </c>
      <c r="E3034" t="s">
        <v>2318</v>
      </c>
      <c r="F3034" t="s">
        <v>57</v>
      </c>
      <c r="G3034">
        <v>1399.347</v>
      </c>
      <c r="H3034">
        <v>45.383000000000003</v>
      </c>
      <c r="I3034">
        <v>-88.033449375100005</v>
      </c>
      <c r="J3034">
        <v>55075</v>
      </c>
    </row>
    <row r="3035" spans="1:10" x14ac:dyDescent="0.25">
      <c r="A3035" t="str">
        <f t="shared" si="47"/>
        <v>WIOconto</v>
      </c>
      <c r="B3035" t="s">
        <v>2308</v>
      </c>
      <c r="C3035" t="s">
        <v>2382</v>
      </c>
      <c r="D3035" t="s">
        <v>436</v>
      </c>
      <c r="E3035" t="s">
        <v>2319</v>
      </c>
      <c r="F3035" t="s">
        <v>57</v>
      </c>
      <c r="G3035">
        <v>997.98800000000006</v>
      </c>
      <c r="H3035">
        <v>45.026200000000003</v>
      </c>
      <c r="I3035">
        <v>-88.269259236899998</v>
      </c>
      <c r="J3035">
        <v>55083</v>
      </c>
    </row>
    <row r="3036" spans="1:10" x14ac:dyDescent="0.25">
      <c r="A3036" t="str">
        <f t="shared" si="47"/>
        <v>WIPortage</v>
      </c>
      <c r="B3036" t="s">
        <v>2308</v>
      </c>
      <c r="C3036" t="s">
        <v>2382</v>
      </c>
      <c r="D3036" t="s">
        <v>396</v>
      </c>
      <c r="E3036" t="s">
        <v>1711</v>
      </c>
      <c r="F3036" t="s">
        <v>57</v>
      </c>
      <c r="G3036">
        <v>800.67899999999895</v>
      </c>
      <c r="H3036">
        <v>44.476100000000002</v>
      </c>
      <c r="I3036">
        <v>-89.501421525599994</v>
      </c>
      <c r="J3036">
        <v>55097</v>
      </c>
    </row>
    <row r="3037" spans="1:10" x14ac:dyDescent="0.25">
      <c r="A3037" t="str">
        <f t="shared" si="47"/>
        <v>WIRusk</v>
      </c>
      <c r="B3037" t="s">
        <v>2308</v>
      </c>
      <c r="C3037" t="s">
        <v>2382</v>
      </c>
      <c r="D3037" t="s">
        <v>398</v>
      </c>
      <c r="E3037" t="s">
        <v>2068</v>
      </c>
      <c r="F3037" t="s">
        <v>57</v>
      </c>
      <c r="G3037">
        <v>913.58500000000004</v>
      </c>
      <c r="H3037">
        <v>45.475099999999998</v>
      </c>
      <c r="I3037">
        <v>-91.133124610600007</v>
      </c>
      <c r="J3037">
        <v>55107</v>
      </c>
    </row>
    <row r="3038" spans="1:10" x14ac:dyDescent="0.25">
      <c r="A3038" t="str">
        <f t="shared" si="47"/>
        <v>WISauk</v>
      </c>
      <c r="B3038" t="s">
        <v>2308</v>
      </c>
      <c r="C3038" t="s">
        <v>2382</v>
      </c>
      <c r="D3038" t="s">
        <v>443</v>
      </c>
      <c r="E3038" t="s">
        <v>2320</v>
      </c>
      <c r="F3038" t="s">
        <v>57</v>
      </c>
      <c r="G3038">
        <v>830.90200000000004</v>
      </c>
      <c r="H3038">
        <v>43.4268</v>
      </c>
      <c r="I3038">
        <v>-89.948376983700001</v>
      </c>
      <c r="J3038">
        <v>55111</v>
      </c>
    </row>
    <row r="3039" spans="1:10" x14ac:dyDescent="0.25">
      <c r="A3039" t="str">
        <f t="shared" si="47"/>
        <v>WITrempealeau</v>
      </c>
      <c r="B3039" t="s">
        <v>2308</v>
      </c>
      <c r="C3039" t="s">
        <v>2382</v>
      </c>
      <c r="D3039" t="s">
        <v>410</v>
      </c>
      <c r="E3039" t="s">
        <v>2321</v>
      </c>
      <c r="F3039" t="s">
        <v>57</v>
      </c>
      <c r="G3039">
        <v>732.96500000000003</v>
      </c>
      <c r="H3039">
        <v>44.304000000000002</v>
      </c>
      <c r="I3039">
        <v>-91.3584519371</v>
      </c>
      <c r="J3039">
        <v>55121</v>
      </c>
    </row>
    <row r="3040" spans="1:10" x14ac:dyDescent="0.25">
      <c r="A3040" t="str">
        <f t="shared" si="47"/>
        <v>WIWaushara</v>
      </c>
      <c r="B3040" t="s">
        <v>2308</v>
      </c>
      <c r="C3040" t="s">
        <v>2382</v>
      </c>
      <c r="D3040" t="s">
        <v>521</v>
      </c>
      <c r="E3040" t="s">
        <v>2322</v>
      </c>
      <c r="F3040" t="s">
        <v>57</v>
      </c>
      <c r="G3040">
        <v>626.15300000000002</v>
      </c>
      <c r="H3040">
        <v>44.113100000000003</v>
      </c>
      <c r="I3040">
        <v>-89.242958419499999</v>
      </c>
      <c r="J3040">
        <v>55137</v>
      </c>
    </row>
    <row r="3041" spans="1:10" x14ac:dyDescent="0.25">
      <c r="A3041" t="str">
        <f t="shared" si="47"/>
        <v>WIBurnett</v>
      </c>
      <c r="B3041" t="s">
        <v>2308</v>
      </c>
      <c r="C3041" t="s">
        <v>2382</v>
      </c>
      <c r="D3041" t="s">
        <v>415</v>
      </c>
      <c r="E3041" t="s">
        <v>2323</v>
      </c>
      <c r="F3041" t="s">
        <v>57</v>
      </c>
      <c r="G3041">
        <v>821.84799999999905</v>
      </c>
      <c r="H3041">
        <v>45.862699999999997</v>
      </c>
      <c r="I3041">
        <v>-92.367572330900003</v>
      </c>
      <c r="J3041">
        <v>55013</v>
      </c>
    </row>
    <row r="3042" spans="1:10" x14ac:dyDescent="0.25">
      <c r="A3042" t="str">
        <f t="shared" si="47"/>
        <v>WIChippewa</v>
      </c>
      <c r="B3042" t="s">
        <v>2308</v>
      </c>
      <c r="C3042" t="s">
        <v>2382</v>
      </c>
      <c r="D3042" t="s">
        <v>418</v>
      </c>
      <c r="E3042" t="s">
        <v>1245</v>
      </c>
      <c r="F3042" t="s">
        <v>57</v>
      </c>
      <c r="G3042">
        <v>1008.373</v>
      </c>
      <c r="H3042">
        <v>45.069400000000002</v>
      </c>
      <c r="I3042">
        <v>-91.279853842999998</v>
      </c>
      <c r="J3042">
        <v>55017</v>
      </c>
    </row>
    <row r="3043" spans="1:10" x14ac:dyDescent="0.25">
      <c r="A3043" t="str">
        <f t="shared" si="47"/>
        <v>WIClark</v>
      </c>
      <c r="B3043" t="s">
        <v>2308</v>
      </c>
      <c r="C3043" t="s">
        <v>2382</v>
      </c>
      <c r="D3043" t="s">
        <v>419</v>
      </c>
      <c r="E3043" t="s">
        <v>278</v>
      </c>
      <c r="F3043" t="s">
        <v>57</v>
      </c>
      <c r="G3043">
        <v>1209.8150000000001</v>
      </c>
      <c r="H3043">
        <v>44.734699999999997</v>
      </c>
      <c r="I3043">
        <v>-90.612099428999997</v>
      </c>
      <c r="J3043">
        <v>55019</v>
      </c>
    </row>
    <row r="3044" spans="1:10" x14ac:dyDescent="0.25">
      <c r="A3044" t="str">
        <f t="shared" si="47"/>
        <v>WIColumbia</v>
      </c>
      <c r="B3044" t="s">
        <v>2308</v>
      </c>
      <c r="C3044" t="s">
        <v>2382</v>
      </c>
      <c r="D3044" t="s">
        <v>421</v>
      </c>
      <c r="E3044" t="s">
        <v>277</v>
      </c>
      <c r="F3044" t="s">
        <v>57</v>
      </c>
      <c r="G3044">
        <v>765.529</v>
      </c>
      <c r="H3044">
        <v>43.4666</v>
      </c>
      <c r="I3044">
        <v>-89.333728452800003</v>
      </c>
      <c r="J3044">
        <v>55021</v>
      </c>
    </row>
    <row r="3045" spans="1:10" x14ac:dyDescent="0.25">
      <c r="A3045" t="str">
        <f t="shared" si="47"/>
        <v>WICrawford</v>
      </c>
      <c r="B3045" t="s">
        <v>2308</v>
      </c>
      <c r="C3045" t="s">
        <v>2382</v>
      </c>
      <c r="D3045" t="s">
        <v>360</v>
      </c>
      <c r="E3045" t="s">
        <v>503</v>
      </c>
      <c r="F3045" t="s">
        <v>57</v>
      </c>
      <c r="G3045">
        <v>570.65999999999894</v>
      </c>
      <c r="H3045">
        <v>43.2395</v>
      </c>
      <c r="I3045">
        <v>-90.931057251699997</v>
      </c>
      <c r="J3045">
        <v>55023</v>
      </c>
    </row>
    <row r="3046" spans="1:10" x14ac:dyDescent="0.25">
      <c r="A3046" t="str">
        <f t="shared" si="47"/>
        <v>WIDane</v>
      </c>
      <c r="B3046" t="s">
        <v>2308</v>
      </c>
      <c r="C3046" t="s">
        <v>2382</v>
      </c>
      <c r="D3046" t="s">
        <v>362</v>
      </c>
      <c r="E3046" t="s">
        <v>2324</v>
      </c>
      <c r="F3046" t="s">
        <v>57</v>
      </c>
      <c r="G3046">
        <v>1197.239</v>
      </c>
      <c r="H3046">
        <v>43.067399999999999</v>
      </c>
      <c r="I3046">
        <v>-89.418345179100001</v>
      </c>
      <c r="J3046">
        <v>55025</v>
      </c>
    </row>
    <row r="3047" spans="1:10" x14ac:dyDescent="0.25">
      <c r="A3047" t="str">
        <f t="shared" si="47"/>
        <v>WIDodge</v>
      </c>
      <c r="B3047" t="s">
        <v>2308</v>
      </c>
      <c r="C3047" t="s">
        <v>2382</v>
      </c>
      <c r="D3047" t="s">
        <v>364</v>
      </c>
      <c r="E3047" t="s">
        <v>761</v>
      </c>
      <c r="F3047" t="s">
        <v>57</v>
      </c>
      <c r="G3047">
        <v>875.625</v>
      </c>
      <c r="H3047">
        <v>43.4163</v>
      </c>
      <c r="I3047">
        <v>-88.707527381999995</v>
      </c>
      <c r="J3047">
        <v>55027</v>
      </c>
    </row>
    <row r="3048" spans="1:10" x14ac:dyDescent="0.25">
      <c r="A3048" t="str">
        <f t="shared" si="47"/>
        <v>WIDouglas</v>
      </c>
      <c r="B3048" t="s">
        <v>2308</v>
      </c>
      <c r="C3048" t="s">
        <v>2382</v>
      </c>
      <c r="D3048" t="s">
        <v>323</v>
      </c>
      <c r="E3048" t="s">
        <v>594</v>
      </c>
      <c r="F3048" t="s">
        <v>57</v>
      </c>
      <c r="G3048">
        <v>1304.136</v>
      </c>
      <c r="H3048">
        <v>46.432899999999997</v>
      </c>
      <c r="I3048">
        <v>-91.916183508900005</v>
      </c>
      <c r="J3048">
        <v>55031</v>
      </c>
    </row>
    <row r="3049" spans="1:10" x14ac:dyDescent="0.25">
      <c r="A3049" t="str">
        <f t="shared" si="47"/>
        <v>WIEau Claire</v>
      </c>
      <c r="B3049" t="s">
        <v>2308</v>
      </c>
      <c r="C3049" t="s">
        <v>2382</v>
      </c>
      <c r="D3049" t="s">
        <v>368</v>
      </c>
      <c r="E3049" t="s">
        <v>2325</v>
      </c>
      <c r="F3049" t="s">
        <v>57</v>
      </c>
      <c r="G3049">
        <v>637.98299999999904</v>
      </c>
      <c r="H3049">
        <v>44.726799999999997</v>
      </c>
      <c r="I3049">
        <v>-91.285994754000001</v>
      </c>
      <c r="J3049">
        <v>55035</v>
      </c>
    </row>
    <row r="3050" spans="1:10" x14ac:dyDescent="0.25">
      <c r="A3050" t="str">
        <f t="shared" si="47"/>
        <v>WIFlorence</v>
      </c>
      <c r="B3050" t="s">
        <v>2308</v>
      </c>
      <c r="C3050" t="s">
        <v>2382</v>
      </c>
      <c r="D3050" t="s">
        <v>325</v>
      </c>
      <c r="E3050" t="s">
        <v>1828</v>
      </c>
      <c r="F3050" t="s">
        <v>57</v>
      </c>
      <c r="G3050">
        <v>488.19499999999903</v>
      </c>
      <c r="H3050">
        <v>45.848500000000001</v>
      </c>
      <c r="I3050">
        <v>-88.398214105199997</v>
      </c>
      <c r="J3050">
        <v>55037</v>
      </c>
    </row>
    <row r="3051" spans="1:10" x14ac:dyDescent="0.25">
      <c r="A3051" t="str">
        <f t="shared" si="47"/>
        <v>WIFond du Lac</v>
      </c>
      <c r="B3051" t="s">
        <v>2308</v>
      </c>
      <c r="C3051" t="s">
        <v>2382</v>
      </c>
      <c r="D3051" t="s">
        <v>327</v>
      </c>
      <c r="E3051" t="s">
        <v>2326</v>
      </c>
      <c r="F3051" t="s">
        <v>57</v>
      </c>
      <c r="G3051">
        <v>719.553</v>
      </c>
      <c r="H3051">
        <v>43.753599999999999</v>
      </c>
      <c r="I3051">
        <v>-88.488244316000007</v>
      </c>
      <c r="J3051">
        <v>55039</v>
      </c>
    </row>
    <row r="3052" spans="1:10" x14ac:dyDescent="0.25">
      <c r="A3052" t="str">
        <f t="shared" si="47"/>
        <v>WIForest</v>
      </c>
      <c r="B3052" t="s">
        <v>2308</v>
      </c>
      <c r="C3052" t="s">
        <v>2382</v>
      </c>
      <c r="D3052" t="s">
        <v>329</v>
      </c>
      <c r="E3052" t="s">
        <v>1783</v>
      </c>
      <c r="F3052" t="s">
        <v>57</v>
      </c>
      <c r="G3052">
        <v>1014.067</v>
      </c>
      <c r="H3052">
        <v>45.667299999999997</v>
      </c>
      <c r="I3052">
        <v>-88.770424042599998</v>
      </c>
      <c r="J3052">
        <v>55041</v>
      </c>
    </row>
    <row r="3053" spans="1:10" x14ac:dyDescent="0.25">
      <c r="A3053" t="str">
        <f t="shared" si="47"/>
        <v>WIGreen</v>
      </c>
      <c r="B3053" t="s">
        <v>2308</v>
      </c>
      <c r="C3053" t="s">
        <v>2382</v>
      </c>
      <c r="D3053" t="s">
        <v>331</v>
      </c>
      <c r="E3053" t="s">
        <v>1148</v>
      </c>
      <c r="F3053" t="s">
        <v>57</v>
      </c>
      <c r="G3053">
        <v>583.95699999999897</v>
      </c>
      <c r="H3053">
        <v>42.679900000000004</v>
      </c>
      <c r="I3053">
        <v>-89.602206559099997</v>
      </c>
      <c r="J3053">
        <v>55045</v>
      </c>
    </row>
    <row r="3054" spans="1:10" x14ac:dyDescent="0.25">
      <c r="A3054" t="str">
        <f t="shared" si="47"/>
        <v>WIGreen Lake</v>
      </c>
      <c r="B3054" t="s">
        <v>2308</v>
      </c>
      <c r="C3054" t="s">
        <v>2382</v>
      </c>
      <c r="D3054" t="s">
        <v>372</v>
      </c>
      <c r="E3054" t="s">
        <v>2327</v>
      </c>
      <c r="F3054" t="s">
        <v>57</v>
      </c>
      <c r="G3054">
        <v>349.43700000000001</v>
      </c>
      <c r="H3054">
        <v>43.800400000000003</v>
      </c>
      <c r="I3054">
        <v>-89.044935843800005</v>
      </c>
      <c r="J3054">
        <v>55047</v>
      </c>
    </row>
    <row r="3055" spans="1:10" x14ac:dyDescent="0.25">
      <c r="A3055" t="str">
        <f t="shared" si="47"/>
        <v>WIIowa</v>
      </c>
      <c r="B3055" t="s">
        <v>2308</v>
      </c>
      <c r="C3055" t="s">
        <v>2382</v>
      </c>
      <c r="D3055" t="s">
        <v>333</v>
      </c>
      <c r="E3055" t="s">
        <v>1024</v>
      </c>
      <c r="F3055" t="s">
        <v>57</v>
      </c>
      <c r="G3055">
        <v>762.58</v>
      </c>
      <c r="H3055">
        <v>43.000500000000002</v>
      </c>
      <c r="I3055">
        <v>-90.135416888799995</v>
      </c>
      <c r="J3055">
        <v>55049</v>
      </c>
    </row>
    <row r="3056" spans="1:10" x14ac:dyDescent="0.25">
      <c r="A3056" t="str">
        <f t="shared" si="47"/>
        <v>WIIron</v>
      </c>
      <c r="B3056" t="s">
        <v>2308</v>
      </c>
      <c r="C3056" t="s">
        <v>2382</v>
      </c>
      <c r="D3056" t="s">
        <v>374</v>
      </c>
      <c r="E3056" t="s">
        <v>1237</v>
      </c>
      <c r="F3056" t="s">
        <v>57</v>
      </c>
      <c r="G3056">
        <v>758.17399999999895</v>
      </c>
      <c r="H3056">
        <v>46.262300000000003</v>
      </c>
      <c r="I3056">
        <v>-90.242059607399995</v>
      </c>
      <c r="J3056">
        <v>55051</v>
      </c>
    </row>
    <row r="3057" spans="1:10" x14ac:dyDescent="0.25">
      <c r="A3057" t="str">
        <f t="shared" si="47"/>
        <v>WISt. Croix</v>
      </c>
      <c r="B3057" t="s">
        <v>2308</v>
      </c>
      <c r="C3057" t="s">
        <v>2382</v>
      </c>
      <c r="D3057" t="s">
        <v>400</v>
      </c>
      <c r="E3057" t="s">
        <v>2328</v>
      </c>
      <c r="F3057" t="s">
        <v>57</v>
      </c>
      <c r="G3057">
        <v>722.32899999999904</v>
      </c>
      <c r="H3057">
        <v>45.034100000000002</v>
      </c>
      <c r="I3057">
        <v>-92.452797043900006</v>
      </c>
      <c r="J3057">
        <v>55109</v>
      </c>
    </row>
    <row r="3058" spans="1:10" x14ac:dyDescent="0.25">
      <c r="A3058" t="str">
        <f t="shared" si="47"/>
        <v>WISawyer</v>
      </c>
      <c r="B3058" t="s">
        <v>2308</v>
      </c>
      <c r="C3058" t="s">
        <v>2382</v>
      </c>
      <c r="D3058" t="s">
        <v>402</v>
      </c>
      <c r="E3058" t="s">
        <v>2329</v>
      </c>
      <c r="F3058" t="s">
        <v>57</v>
      </c>
      <c r="G3058">
        <v>1257.3050000000001</v>
      </c>
      <c r="H3058">
        <v>45.88</v>
      </c>
      <c r="I3058">
        <v>-91.144565564299995</v>
      </c>
      <c r="J3058">
        <v>55113</v>
      </c>
    </row>
    <row r="3059" spans="1:10" x14ac:dyDescent="0.25">
      <c r="A3059" t="str">
        <f t="shared" si="47"/>
        <v>WIShawano</v>
      </c>
      <c r="B3059" t="s">
        <v>2308</v>
      </c>
      <c r="C3059" t="s">
        <v>2382</v>
      </c>
      <c r="D3059" t="s">
        <v>404</v>
      </c>
      <c r="E3059" t="s">
        <v>2330</v>
      </c>
      <c r="F3059" t="s">
        <v>57</v>
      </c>
      <c r="G3059">
        <v>893.05700000000002</v>
      </c>
      <c r="H3059">
        <v>44.789200000000001</v>
      </c>
      <c r="I3059">
        <v>-88.765441615399993</v>
      </c>
      <c r="J3059">
        <v>55115</v>
      </c>
    </row>
    <row r="3060" spans="1:10" x14ac:dyDescent="0.25">
      <c r="A3060" t="str">
        <f t="shared" si="47"/>
        <v>WISheboygan</v>
      </c>
      <c r="B3060" t="s">
        <v>2308</v>
      </c>
      <c r="C3060" t="s">
        <v>2382</v>
      </c>
      <c r="D3060" t="s">
        <v>406</v>
      </c>
      <c r="E3060" t="s">
        <v>2331</v>
      </c>
      <c r="F3060" t="s">
        <v>57</v>
      </c>
      <c r="G3060">
        <v>511.26499999999902</v>
      </c>
      <c r="H3060">
        <v>43.721200000000003</v>
      </c>
      <c r="I3060">
        <v>-87.945313826800003</v>
      </c>
      <c r="J3060">
        <v>55117</v>
      </c>
    </row>
    <row r="3061" spans="1:10" x14ac:dyDescent="0.25">
      <c r="A3061" t="str">
        <f t="shared" si="47"/>
        <v>WITaylor</v>
      </c>
      <c r="B3061" t="s">
        <v>2308</v>
      </c>
      <c r="C3061" t="s">
        <v>2382</v>
      </c>
      <c r="D3061" t="s">
        <v>408</v>
      </c>
      <c r="E3061" t="s">
        <v>211</v>
      </c>
      <c r="F3061" t="s">
        <v>57</v>
      </c>
      <c r="G3061">
        <v>974.87599999999895</v>
      </c>
      <c r="H3061">
        <v>45.211599999999997</v>
      </c>
      <c r="I3061">
        <v>-90.501239571699998</v>
      </c>
      <c r="J3061">
        <v>55119</v>
      </c>
    </row>
    <row r="3062" spans="1:10" x14ac:dyDescent="0.25">
      <c r="A3062" t="str">
        <f t="shared" si="47"/>
        <v>WIVernon</v>
      </c>
      <c r="B3062" t="s">
        <v>2308</v>
      </c>
      <c r="C3062" t="s">
        <v>2382</v>
      </c>
      <c r="D3062" t="s">
        <v>423</v>
      </c>
      <c r="E3062" t="s">
        <v>1169</v>
      </c>
      <c r="F3062" t="s">
        <v>57</v>
      </c>
      <c r="G3062">
        <v>791.57899999999904</v>
      </c>
      <c r="H3062">
        <v>43.593899999999998</v>
      </c>
      <c r="I3062">
        <v>-90.8344126195</v>
      </c>
      <c r="J3062">
        <v>55123</v>
      </c>
    </row>
    <row r="3063" spans="1:10" x14ac:dyDescent="0.25">
      <c r="A3063" t="str">
        <f t="shared" si="47"/>
        <v>WILincoln</v>
      </c>
      <c r="B3063" t="s">
        <v>2308</v>
      </c>
      <c r="C3063" t="s">
        <v>2382</v>
      </c>
      <c r="D3063" t="s">
        <v>433</v>
      </c>
      <c r="E3063" t="s">
        <v>245</v>
      </c>
      <c r="F3063" t="s">
        <v>57</v>
      </c>
      <c r="G3063">
        <v>878.97299999999905</v>
      </c>
      <c r="H3063">
        <v>45.337499999999999</v>
      </c>
      <c r="I3063">
        <v>-89.734615541099998</v>
      </c>
      <c r="J3063">
        <v>55069</v>
      </c>
    </row>
    <row r="3064" spans="1:10" x14ac:dyDescent="0.25">
      <c r="A3064" t="str">
        <f t="shared" si="47"/>
        <v>WIManitowoc</v>
      </c>
      <c r="B3064" t="s">
        <v>2308</v>
      </c>
      <c r="C3064" t="s">
        <v>2382</v>
      </c>
      <c r="D3064" t="s">
        <v>384</v>
      </c>
      <c r="E3064" t="s">
        <v>2332</v>
      </c>
      <c r="F3064" t="s">
        <v>57</v>
      </c>
      <c r="G3064">
        <v>589.08199999999897</v>
      </c>
      <c r="H3064">
        <v>44.119900000000001</v>
      </c>
      <c r="I3064">
        <v>-87.809608761500002</v>
      </c>
      <c r="J3064">
        <v>55071</v>
      </c>
    </row>
    <row r="3065" spans="1:10" x14ac:dyDescent="0.25">
      <c r="A3065" t="str">
        <f t="shared" si="47"/>
        <v>WIMarathon</v>
      </c>
      <c r="B3065" t="s">
        <v>2308</v>
      </c>
      <c r="C3065" t="s">
        <v>2382</v>
      </c>
      <c r="D3065" t="s">
        <v>385</v>
      </c>
      <c r="E3065" t="s">
        <v>2333</v>
      </c>
      <c r="F3065" t="s">
        <v>57</v>
      </c>
      <c r="G3065">
        <v>1544.9829999999999</v>
      </c>
      <c r="H3065">
        <v>44.898299999999999</v>
      </c>
      <c r="I3065">
        <v>-89.759073862500003</v>
      </c>
      <c r="J3065">
        <v>55073</v>
      </c>
    </row>
    <row r="3066" spans="1:10" x14ac:dyDescent="0.25">
      <c r="A3066" t="str">
        <f t="shared" si="47"/>
        <v>WIMarquette</v>
      </c>
      <c r="B3066" t="s">
        <v>2308</v>
      </c>
      <c r="C3066" t="s">
        <v>2382</v>
      </c>
      <c r="D3066" t="s">
        <v>345</v>
      </c>
      <c r="E3066" t="s">
        <v>1254</v>
      </c>
      <c r="F3066" t="s">
        <v>57</v>
      </c>
      <c r="G3066">
        <v>455.60199999999901</v>
      </c>
      <c r="H3066">
        <v>43.819600000000001</v>
      </c>
      <c r="I3066">
        <v>-89.398771229800005</v>
      </c>
      <c r="J3066">
        <v>55077</v>
      </c>
    </row>
    <row r="3067" spans="1:10" x14ac:dyDescent="0.25">
      <c r="A3067" t="str">
        <f t="shared" si="47"/>
        <v>WIMenominee</v>
      </c>
      <c r="B3067" t="s">
        <v>2308</v>
      </c>
      <c r="C3067" t="s">
        <v>2382</v>
      </c>
      <c r="D3067" t="s">
        <v>2334</v>
      </c>
      <c r="E3067" t="s">
        <v>1256</v>
      </c>
      <c r="F3067" t="s">
        <v>57</v>
      </c>
      <c r="G3067">
        <v>357.608</v>
      </c>
      <c r="H3067">
        <v>45.004399999999997</v>
      </c>
      <c r="I3067">
        <v>-88.709991953100001</v>
      </c>
      <c r="J3067">
        <v>55078</v>
      </c>
    </row>
    <row r="3068" spans="1:10" x14ac:dyDescent="0.25">
      <c r="A3068" t="str">
        <f t="shared" si="47"/>
        <v>WIMilwaukee</v>
      </c>
      <c r="B3068" t="s">
        <v>2308</v>
      </c>
      <c r="C3068" t="s">
        <v>2382</v>
      </c>
      <c r="D3068" t="s">
        <v>347</v>
      </c>
      <c r="E3068" t="s">
        <v>2335</v>
      </c>
      <c r="F3068" t="s">
        <v>57</v>
      </c>
      <c r="G3068">
        <v>241.40199999999899</v>
      </c>
      <c r="H3068">
        <v>43.007199999999997</v>
      </c>
      <c r="I3068">
        <v>-87.966921294000002</v>
      </c>
      <c r="J3068">
        <v>55079</v>
      </c>
    </row>
    <row r="3069" spans="1:10" x14ac:dyDescent="0.25">
      <c r="A3069" t="str">
        <f t="shared" si="47"/>
        <v>WIMonroe</v>
      </c>
      <c r="B3069" t="s">
        <v>2308</v>
      </c>
      <c r="C3069" t="s">
        <v>2382</v>
      </c>
      <c r="D3069" t="s">
        <v>435</v>
      </c>
      <c r="E3069" t="s">
        <v>203</v>
      </c>
      <c r="F3069" t="s">
        <v>57</v>
      </c>
      <c r="G3069">
        <v>900.77599999999904</v>
      </c>
      <c r="H3069">
        <v>43.945799999999998</v>
      </c>
      <c r="I3069">
        <v>-90.617828760899997</v>
      </c>
      <c r="J3069">
        <v>55081</v>
      </c>
    </row>
    <row r="3070" spans="1:10" x14ac:dyDescent="0.25">
      <c r="A3070" t="str">
        <f t="shared" si="47"/>
        <v>WIOneida</v>
      </c>
      <c r="B3070" t="s">
        <v>2308</v>
      </c>
      <c r="C3070" t="s">
        <v>2382</v>
      </c>
      <c r="D3070" t="s">
        <v>386</v>
      </c>
      <c r="E3070" t="s">
        <v>893</v>
      </c>
      <c r="F3070" t="s">
        <v>57</v>
      </c>
      <c r="G3070">
        <v>1112.97</v>
      </c>
      <c r="H3070">
        <v>45.705599999999997</v>
      </c>
      <c r="I3070">
        <v>-89.521669972500007</v>
      </c>
      <c r="J3070">
        <v>55085</v>
      </c>
    </row>
    <row r="3071" spans="1:10" x14ac:dyDescent="0.25">
      <c r="A3071" t="str">
        <f t="shared" si="47"/>
        <v>WIOutagamie</v>
      </c>
      <c r="B3071" t="s">
        <v>2308</v>
      </c>
      <c r="C3071" t="s">
        <v>2382</v>
      </c>
      <c r="D3071" t="s">
        <v>388</v>
      </c>
      <c r="E3071" t="s">
        <v>2336</v>
      </c>
      <c r="F3071" t="s">
        <v>57</v>
      </c>
      <c r="G3071">
        <v>637.52300000000002</v>
      </c>
      <c r="H3071">
        <v>44.4161</v>
      </c>
      <c r="I3071">
        <v>-88.464936464900006</v>
      </c>
      <c r="J3071">
        <v>55087</v>
      </c>
    </row>
    <row r="3072" spans="1:10" x14ac:dyDescent="0.25">
      <c r="A3072" t="str">
        <f t="shared" si="47"/>
        <v>WIOzaukee</v>
      </c>
      <c r="B3072" t="s">
        <v>2308</v>
      </c>
      <c r="C3072" t="s">
        <v>2382</v>
      </c>
      <c r="D3072" t="s">
        <v>390</v>
      </c>
      <c r="E3072" t="s">
        <v>2337</v>
      </c>
      <c r="F3072" t="s">
        <v>57</v>
      </c>
      <c r="G3072">
        <v>233.077</v>
      </c>
      <c r="H3072">
        <v>43.383899999999997</v>
      </c>
      <c r="I3072">
        <v>-87.951536197600007</v>
      </c>
      <c r="J3072">
        <v>55089</v>
      </c>
    </row>
    <row r="3073" spans="1:10" x14ac:dyDescent="0.25">
      <c r="A3073" t="str">
        <f t="shared" si="47"/>
        <v>WIPepin</v>
      </c>
      <c r="B3073" t="s">
        <v>2308</v>
      </c>
      <c r="C3073" t="s">
        <v>2382</v>
      </c>
      <c r="D3073" t="s">
        <v>392</v>
      </c>
      <c r="E3073" t="s">
        <v>2338</v>
      </c>
      <c r="F3073" t="s">
        <v>57</v>
      </c>
      <c r="G3073">
        <v>231.983</v>
      </c>
      <c r="H3073">
        <v>44.582900000000002</v>
      </c>
      <c r="I3073">
        <v>-92.001549287000003</v>
      </c>
      <c r="J3073">
        <v>55091</v>
      </c>
    </row>
    <row r="3074" spans="1:10" x14ac:dyDescent="0.25">
      <c r="A3074" t="str">
        <f t="shared" si="47"/>
        <v>WIPierce</v>
      </c>
      <c r="B3074" t="s">
        <v>2308</v>
      </c>
      <c r="C3074" t="s">
        <v>2382</v>
      </c>
      <c r="D3074" t="s">
        <v>438</v>
      </c>
      <c r="E3074" t="s">
        <v>282</v>
      </c>
      <c r="F3074" t="s">
        <v>57</v>
      </c>
      <c r="G3074">
        <v>573.74800000000005</v>
      </c>
      <c r="H3074">
        <v>44.7196</v>
      </c>
      <c r="I3074">
        <v>-92.422411552499995</v>
      </c>
      <c r="J3074">
        <v>55093</v>
      </c>
    </row>
    <row r="3075" spans="1:10" x14ac:dyDescent="0.25">
      <c r="A3075" t="str">
        <f t="shared" ref="A3075:A3110" si="48">C3075&amp;E3075</f>
        <v>WIPolk</v>
      </c>
      <c r="B3075" t="s">
        <v>2308</v>
      </c>
      <c r="C3075" t="s">
        <v>2382</v>
      </c>
      <c r="D3075" t="s">
        <v>394</v>
      </c>
      <c r="E3075" t="s">
        <v>512</v>
      </c>
      <c r="F3075" t="s">
        <v>57</v>
      </c>
      <c r="G3075">
        <v>913.96199999999897</v>
      </c>
      <c r="H3075">
        <v>45.461399999999998</v>
      </c>
      <c r="I3075">
        <v>-92.4413609052</v>
      </c>
      <c r="J3075">
        <v>55095</v>
      </c>
    </row>
    <row r="3076" spans="1:10" x14ac:dyDescent="0.25">
      <c r="A3076" t="str">
        <f t="shared" si="48"/>
        <v>WIPrice</v>
      </c>
      <c r="B3076" t="s">
        <v>2308</v>
      </c>
      <c r="C3076" t="s">
        <v>2382</v>
      </c>
      <c r="D3076" t="s">
        <v>397</v>
      </c>
      <c r="E3076" t="s">
        <v>2339</v>
      </c>
      <c r="F3076" t="s">
        <v>57</v>
      </c>
      <c r="G3076">
        <v>1254.376</v>
      </c>
      <c r="H3076">
        <v>45.680399999999999</v>
      </c>
      <c r="I3076">
        <v>-90.361336880899998</v>
      </c>
      <c r="J3076">
        <v>55099</v>
      </c>
    </row>
    <row r="3077" spans="1:10" x14ac:dyDescent="0.25">
      <c r="A3077" t="str">
        <f t="shared" si="48"/>
        <v>WIRacine</v>
      </c>
      <c r="B3077" t="s">
        <v>2308</v>
      </c>
      <c r="C3077" t="s">
        <v>2382</v>
      </c>
      <c r="D3077" t="s">
        <v>431</v>
      </c>
      <c r="E3077" t="s">
        <v>2340</v>
      </c>
      <c r="F3077" t="s">
        <v>57</v>
      </c>
      <c r="G3077">
        <v>332.50099999999901</v>
      </c>
      <c r="H3077">
        <v>42.747500000000002</v>
      </c>
      <c r="I3077">
        <v>-88.061109855400005</v>
      </c>
      <c r="J3077">
        <v>55101</v>
      </c>
    </row>
    <row r="3078" spans="1:10" x14ac:dyDescent="0.25">
      <c r="A3078" t="str">
        <f t="shared" si="48"/>
        <v>WIRichland</v>
      </c>
      <c r="B3078" t="s">
        <v>2308</v>
      </c>
      <c r="C3078" t="s">
        <v>2382</v>
      </c>
      <c r="D3078" t="s">
        <v>439</v>
      </c>
      <c r="E3078" t="s">
        <v>939</v>
      </c>
      <c r="F3078" t="s">
        <v>57</v>
      </c>
      <c r="G3078">
        <v>586.15099999999904</v>
      </c>
      <c r="H3078">
        <v>43.375599999999999</v>
      </c>
      <c r="I3078">
        <v>-90.429490923700001</v>
      </c>
      <c r="J3078">
        <v>55103</v>
      </c>
    </row>
    <row r="3079" spans="1:10" x14ac:dyDescent="0.25">
      <c r="A3079" t="str">
        <f t="shared" si="48"/>
        <v>WIRock</v>
      </c>
      <c r="B3079" t="s">
        <v>2308</v>
      </c>
      <c r="C3079" t="s">
        <v>2382</v>
      </c>
      <c r="D3079" t="s">
        <v>441</v>
      </c>
      <c r="E3079" t="s">
        <v>1353</v>
      </c>
      <c r="F3079" t="s">
        <v>57</v>
      </c>
      <c r="G3079">
        <v>718.14200000000005</v>
      </c>
      <c r="H3079">
        <v>42.671199999999999</v>
      </c>
      <c r="I3079">
        <v>-89.071591959599999</v>
      </c>
      <c r="J3079">
        <v>55105</v>
      </c>
    </row>
    <row r="3080" spans="1:10" x14ac:dyDescent="0.25">
      <c r="A3080" t="str">
        <f t="shared" si="48"/>
        <v>WIVilas</v>
      </c>
      <c r="B3080" t="s">
        <v>2308</v>
      </c>
      <c r="C3080" t="s">
        <v>2382</v>
      </c>
      <c r="D3080" t="s">
        <v>425</v>
      </c>
      <c r="E3080" t="s">
        <v>2341</v>
      </c>
      <c r="F3080" t="s">
        <v>57</v>
      </c>
      <c r="G3080">
        <v>856.60400000000004</v>
      </c>
      <c r="H3080">
        <v>46.052900000000001</v>
      </c>
      <c r="I3080">
        <v>-89.514765049299996</v>
      </c>
      <c r="J3080">
        <v>55125</v>
      </c>
    </row>
    <row r="3081" spans="1:10" x14ac:dyDescent="0.25">
      <c r="A3081" t="str">
        <f t="shared" si="48"/>
        <v>WIWalworth</v>
      </c>
      <c r="B3081" t="s">
        <v>2308</v>
      </c>
      <c r="C3081" t="s">
        <v>2382</v>
      </c>
      <c r="D3081" t="s">
        <v>427</v>
      </c>
      <c r="E3081" t="s">
        <v>1865</v>
      </c>
      <c r="F3081" t="s">
        <v>57</v>
      </c>
      <c r="G3081">
        <v>555.12699999999904</v>
      </c>
      <c r="H3081">
        <v>42.668500000000002</v>
      </c>
      <c r="I3081">
        <v>-88.541951785400002</v>
      </c>
      <c r="J3081">
        <v>55127</v>
      </c>
    </row>
    <row r="3082" spans="1:10" x14ac:dyDescent="0.25">
      <c r="A3082" t="str">
        <f t="shared" si="48"/>
        <v>WIWashburn</v>
      </c>
      <c r="B3082" t="s">
        <v>2308</v>
      </c>
      <c r="C3082" t="s">
        <v>2382</v>
      </c>
      <c r="D3082" t="s">
        <v>412</v>
      </c>
      <c r="E3082" t="s">
        <v>2342</v>
      </c>
      <c r="F3082" t="s">
        <v>57</v>
      </c>
      <c r="G3082">
        <v>797.11300000000006</v>
      </c>
      <c r="H3082">
        <v>45.8992</v>
      </c>
      <c r="I3082">
        <v>-91.791243460000004</v>
      </c>
      <c r="J3082">
        <v>55129</v>
      </c>
    </row>
    <row r="3083" spans="1:10" x14ac:dyDescent="0.25">
      <c r="A3083" t="str">
        <f t="shared" si="48"/>
        <v>WIWashington</v>
      </c>
      <c r="B3083" t="s">
        <v>2308</v>
      </c>
      <c r="C3083" t="s">
        <v>2382</v>
      </c>
      <c r="D3083" t="s">
        <v>413</v>
      </c>
      <c r="E3083" t="s">
        <v>226</v>
      </c>
      <c r="F3083" t="s">
        <v>57</v>
      </c>
      <c r="G3083">
        <v>430.70299999999901</v>
      </c>
      <c r="H3083">
        <v>43.368499999999997</v>
      </c>
      <c r="I3083">
        <v>-88.230767029800006</v>
      </c>
      <c r="J3083">
        <v>55131</v>
      </c>
    </row>
    <row r="3084" spans="1:10" x14ac:dyDescent="0.25">
      <c r="A3084" t="str">
        <f t="shared" si="48"/>
        <v>WIWaukesha</v>
      </c>
      <c r="B3084" t="s">
        <v>2308</v>
      </c>
      <c r="C3084" t="s">
        <v>2382</v>
      </c>
      <c r="D3084" t="s">
        <v>429</v>
      </c>
      <c r="E3084" t="s">
        <v>2343</v>
      </c>
      <c r="F3084" t="s">
        <v>57</v>
      </c>
      <c r="G3084">
        <v>549.57399999999905</v>
      </c>
      <c r="H3084">
        <v>43.0182</v>
      </c>
      <c r="I3084">
        <v>-88.304524355699996</v>
      </c>
      <c r="J3084">
        <v>55133</v>
      </c>
    </row>
    <row r="3085" spans="1:10" x14ac:dyDescent="0.25">
      <c r="A3085" t="str">
        <f t="shared" si="48"/>
        <v>WIWaupaca</v>
      </c>
      <c r="B3085" t="s">
        <v>2308</v>
      </c>
      <c r="C3085" t="s">
        <v>2382</v>
      </c>
      <c r="D3085" t="s">
        <v>519</v>
      </c>
      <c r="E3085" t="s">
        <v>2344</v>
      </c>
      <c r="F3085" t="s">
        <v>57</v>
      </c>
      <c r="G3085">
        <v>747.71299999999906</v>
      </c>
      <c r="H3085">
        <v>44.470399999999998</v>
      </c>
      <c r="I3085">
        <v>-88.964781099299998</v>
      </c>
      <c r="J3085">
        <v>55135</v>
      </c>
    </row>
    <row r="3086" spans="1:10" x14ac:dyDescent="0.25">
      <c r="A3086" t="str">
        <f t="shared" si="48"/>
        <v>WIWinnebago</v>
      </c>
      <c r="B3086" t="s">
        <v>2308</v>
      </c>
      <c r="C3086" t="s">
        <v>2382</v>
      </c>
      <c r="D3086" t="s">
        <v>493</v>
      </c>
      <c r="E3086" t="s">
        <v>946</v>
      </c>
      <c r="F3086" t="s">
        <v>57</v>
      </c>
      <c r="G3086">
        <v>434.48700000000002</v>
      </c>
      <c r="H3086">
        <v>44.068899999999999</v>
      </c>
      <c r="I3086">
        <v>-88.644653319400007</v>
      </c>
      <c r="J3086">
        <v>55139</v>
      </c>
    </row>
    <row r="3087" spans="1:10" x14ac:dyDescent="0.25">
      <c r="A3087" t="str">
        <f t="shared" si="48"/>
        <v>WIWood</v>
      </c>
      <c r="B3087" t="s">
        <v>2308</v>
      </c>
      <c r="C3087" t="s">
        <v>2382</v>
      </c>
      <c r="D3087" t="s">
        <v>523</v>
      </c>
      <c r="E3087" t="s">
        <v>1720</v>
      </c>
      <c r="F3087" t="s">
        <v>57</v>
      </c>
      <c r="G3087">
        <v>793.11599999999896</v>
      </c>
      <c r="H3087">
        <v>44.455300000000001</v>
      </c>
      <c r="I3087">
        <v>-90.041564229299993</v>
      </c>
      <c r="J3087">
        <v>55141</v>
      </c>
    </row>
    <row r="3088" spans="1:10" x14ac:dyDescent="0.25">
      <c r="A3088" t="str">
        <f t="shared" si="48"/>
        <v>WYConverse</v>
      </c>
      <c r="B3088" t="s">
        <v>2345</v>
      </c>
      <c r="C3088" t="s">
        <v>2383</v>
      </c>
      <c r="D3088" t="s">
        <v>356</v>
      </c>
      <c r="E3088" t="s">
        <v>2346</v>
      </c>
      <c r="F3088" t="s">
        <v>57</v>
      </c>
      <c r="G3088">
        <v>4254.8829999999998</v>
      </c>
      <c r="H3088">
        <v>42.9724</v>
      </c>
      <c r="I3088">
        <v>-105.507050018</v>
      </c>
      <c r="J3088">
        <v>56009</v>
      </c>
    </row>
    <row r="3089" spans="1:10" x14ac:dyDescent="0.25">
      <c r="A3089" t="str">
        <f t="shared" si="48"/>
        <v>WYAlbany</v>
      </c>
      <c r="B3089" t="s">
        <v>2345</v>
      </c>
      <c r="C3089" t="s">
        <v>2383</v>
      </c>
      <c r="D3089" t="s">
        <v>349</v>
      </c>
      <c r="E3089" t="s">
        <v>1564</v>
      </c>
      <c r="F3089" t="s">
        <v>57</v>
      </c>
      <c r="G3089">
        <v>4273.84</v>
      </c>
      <c r="H3089">
        <v>41.654499999999999</v>
      </c>
      <c r="I3089">
        <v>-105.72391091999999</v>
      </c>
      <c r="J3089">
        <v>56001</v>
      </c>
    </row>
    <row r="3090" spans="1:10" x14ac:dyDescent="0.25">
      <c r="A3090" t="str">
        <f t="shared" si="48"/>
        <v>WYBig Horn</v>
      </c>
      <c r="B3090" t="s">
        <v>2345</v>
      </c>
      <c r="C3090" t="s">
        <v>2383</v>
      </c>
      <c r="D3090" t="s">
        <v>351</v>
      </c>
      <c r="E3090" t="s">
        <v>1436</v>
      </c>
      <c r="F3090" t="s">
        <v>57</v>
      </c>
      <c r="G3090">
        <v>3137.0970000000002</v>
      </c>
      <c r="H3090">
        <v>44.526800000000001</v>
      </c>
      <c r="I3090">
        <v>-107.99515581599999</v>
      </c>
      <c r="J3090">
        <v>56003</v>
      </c>
    </row>
    <row r="3091" spans="1:10" x14ac:dyDescent="0.25">
      <c r="A3091" t="str">
        <f t="shared" si="48"/>
        <v>WYCampbell</v>
      </c>
      <c r="B3091" t="s">
        <v>2345</v>
      </c>
      <c r="C3091" t="s">
        <v>2383</v>
      </c>
      <c r="D3091" t="s">
        <v>352</v>
      </c>
      <c r="E3091" t="s">
        <v>1145</v>
      </c>
      <c r="F3091" t="s">
        <v>57</v>
      </c>
      <c r="G3091">
        <v>4802.7089999999998</v>
      </c>
      <c r="H3091">
        <v>44.2483</v>
      </c>
      <c r="I3091">
        <v>-105.548234345</v>
      </c>
      <c r="J3091">
        <v>56005</v>
      </c>
    </row>
    <row r="3092" spans="1:10" x14ac:dyDescent="0.25">
      <c r="A3092" t="str">
        <f t="shared" si="48"/>
        <v>WYCarbon</v>
      </c>
      <c r="B3092" t="s">
        <v>2345</v>
      </c>
      <c r="C3092" t="s">
        <v>2383</v>
      </c>
      <c r="D3092" t="s">
        <v>354</v>
      </c>
      <c r="E3092" t="s">
        <v>1438</v>
      </c>
      <c r="F3092" t="s">
        <v>57</v>
      </c>
      <c r="G3092">
        <v>7897.5780000000004</v>
      </c>
      <c r="H3092">
        <v>41.694499999999998</v>
      </c>
      <c r="I3092">
        <v>-106.93066876</v>
      </c>
      <c r="J3092">
        <v>56007</v>
      </c>
    </row>
    <row r="3093" spans="1:10" x14ac:dyDescent="0.25">
      <c r="A3093" t="str">
        <f t="shared" si="48"/>
        <v>WYCrook</v>
      </c>
      <c r="B3093" t="s">
        <v>2345</v>
      </c>
      <c r="C3093" t="s">
        <v>2383</v>
      </c>
      <c r="D3093" t="s">
        <v>358</v>
      </c>
      <c r="E3093" t="s">
        <v>1768</v>
      </c>
      <c r="F3093" t="s">
        <v>57</v>
      </c>
      <c r="G3093">
        <v>2854.4079999999999</v>
      </c>
      <c r="H3093">
        <v>44.5886</v>
      </c>
      <c r="I3093">
        <v>-104.56990456299999</v>
      </c>
      <c r="J3093">
        <v>56011</v>
      </c>
    </row>
    <row r="3094" spans="1:10" x14ac:dyDescent="0.25">
      <c r="A3094" t="str">
        <f t="shared" si="48"/>
        <v>WYFremont</v>
      </c>
      <c r="B3094" t="s">
        <v>2345</v>
      </c>
      <c r="C3094" t="s">
        <v>2383</v>
      </c>
      <c r="D3094" t="s">
        <v>415</v>
      </c>
      <c r="E3094" t="s">
        <v>619</v>
      </c>
      <c r="F3094" t="s">
        <v>57</v>
      </c>
      <c r="G3094">
        <v>9183.8140000000003</v>
      </c>
      <c r="H3094">
        <v>43.040500000000002</v>
      </c>
      <c r="I3094">
        <v>-108.63046503299999</v>
      </c>
      <c r="J3094">
        <v>56013</v>
      </c>
    </row>
    <row r="3095" spans="1:10" x14ac:dyDescent="0.25">
      <c r="A3095" t="str">
        <f t="shared" si="48"/>
        <v>WYGoshen</v>
      </c>
      <c r="B3095" t="s">
        <v>2345</v>
      </c>
      <c r="C3095" t="s">
        <v>2383</v>
      </c>
      <c r="D3095" t="s">
        <v>417</v>
      </c>
      <c r="E3095" t="s">
        <v>2347</v>
      </c>
      <c r="F3095" t="s">
        <v>57</v>
      </c>
      <c r="G3095">
        <v>2225.3910000000001</v>
      </c>
      <c r="H3095">
        <v>42.087899999999998</v>
      </c>
      <c r="I3095">
        <v>-104.353297154</v>
      </c>
      <c r="J3095">
        <v>56015</v>
      </c>
    </row>
    <row r="3096" spans="1:10" x14ac:dyDescent="0.25">
      <c r="A3096" t="str">
        <f t="shared" si="48"/>
        <v>WYHot Springs</v>
      </c>
      <c r="B3096" t="s">
        <v>2345</v>
      </c>
      <c r="C3096" t="s">
        <v>2383</v>
      </c>
      <c r="D3096" t="s">
        <v>418</v>
      </c>
      <c r="E3096" t="s">
        <v>2348</v>
      </c>
      <c r="F3096" t="s">
        <v>57</v>
      </c>
      <c r="G3096">
        <v>2004.0920000000001</v>
      </c>
      <c r="H3096">
        <v>43.719000000000001</v>
      </c>
      <c r="I3096">
        <v>-108.442139174</v>
      </c>
      <c r="J3096">
        <v>56017</v>
      </c>
    </row>
    <row r="3097" spans="1:10" x14ac:dyDescent="0.25">
      <c r="A3097" t="str">
        <f t="shared" si="48"/>
        <v>WYLaramie</v>
      </c>
      <c r="B3097" t="s">
        <v>2345</v>
      </c>
      <c r="C3097" t="s">
        <v>2383</v>
      </c>
      <c r="D3097" t="s">
        <v>421</v>
      </c>
      <c r="E3097" t="s">
        <v>2349</v>
      </c>
      <c r="F3097" t="s">
        <v>57</v>
      </c>
      <c r="G3097">
        <v>2685.9119999999998</v>
      </c>
      <c r="H3097">
        <v>41.307000000000002</v>
      </c>
      <c r="I3097">
        <v>-104.68958644999999</v>
      </c>
      <c r="J3097">
        <v>56021</v>
      </c>
    </row>
    <row r="3098" spans="1:10" x14ac:dyDescent="0.25">
      <c r="A3098" t="str">
        <f t="shared" si="48"/>
        <v>WYPark</v>
      </c>
      <c r="B3098" t="s">
        <v>2345</v>
      </c>
      <c r="C3098" t="s">
        <v>2383</v>
      </c>
      <c r="D3098" t="s">
        <v>321</v>
      </c>
      <c r="E3098" t="s">
        <v>605</v>
      </c>
      <c r="F3098" t="s">
        <v>57</v>
      </c>
      <c r="G3098">
        <v>6942.0780000000004</v>
      </c>
      <c r="H3098">
        <v>44.520600000000002</v>
      </c>
      <c r="I3098">
        <v>-109.588525909</v>
      </c>
      <c r="J3098">
        <v>56029</v>
      </c>
    </row>
    <row r="3099" spans="1:10" x14ac:dyDescent="0.25">
      <c r="A3099" t="str">
        <f t="shared" si="48"/>
        <v>WYSheridan</v>
      </c>
      <c r="B3099" t="s">
        <v>2345</v>
      </c>
      <c r="C3099" t="s">
        <v>2383</v>
      </c>
      <c r="D3099" t="s">
        <v>366</v>
      </c>
      <c r="E3099" t="s">
        <v>1082</v>
      </c>
      <c r="F3099" t="s">
        <v>57</v>
      </c>
      <c r="G3099">
        <v>2523.9929999999999</v>
      </c>
      <c r="H3099">
        <v>44.790100000000002</v>
      </c>
      <c r="I3099">
        <v>-106.87946255599999</v>
      </c>
      <c r="J3099">
        <v>56033</v>
      </c>
    </row>
    <row r="3100" spans="1:10" x14ac:dyDescent="0.25">
      <c r="A3100" t="str">
        <f t="shared" si="48"/>
        <v>WYSublette</v>
      </c>
      <c r="B3100" t="s">
        <v>2345</v>
      </c>
      <c r="C3100" t="s">
        <v>2383</v>
      </c>
      <c r="D3100" t="s">
        <v>368</v>
      </c>
      <c r="E3100" t="s">
        <v>2350</v>
      </c>
      <c r="F3100" t="s">
        <v>57</v>
      </c>
      <c r="G3100">
        <v>4886.5370000000003</v>
      </c>
      <c r="H3100">
        <v>42.7669</v>
      </c>
      <c r="I3100">
        <v>-109.91470848</v>
      </c>
      <c r="J3100">
        <v>56035</v>
      </c>
    </row>
    <row r="3101" spans="1:10" x14ac:dyDescent="0.25">
      <c r="A3101" t="str">
        <f t="shared" si="48"/>
        <v>WYTeton</v>
      </c>
      <c r="B3101" t="s">
        <v>2345</v>
      </c>
      <c r="C3101" t="s">
        <v>2383</v>
      </c>
      <c r="D3101" t="s">
        <v>327</v>
      </c>
      <c r="E3101" t="s">
        <v>862</v>
      </c>
      <c r="F3101" t="s">
        <v>57</v>
      </c>
      <c r="G3101">
        <v>3995.3789999999999</v>
      </c>
      <c r="H3101">
        <v>43.934800000000003</v>
      </c>
      <c r="I3101">
        <v>-110.589742798</v>
      </c>
      <c r="J3101">
        <v>56039</v>
      </c>
    </row>
    <row r="3102" spans="1:10" x14ac:dyDescent="0.25">
      <c r="A3102" t="str">
        <f t="shared" si="48"/>
        <v>WYUinta</v>
      </c>
      <c r="B3102" t="s">
        <v>2345</v>
      </c>
      <c r="C3102" t="s">
        <v>2383</v>
      </c>
      <c r="D3102" t="s">
        <v>329</v>
      </c>
      <c r="E3102" t="s">
        <v>2351</v>
      </c>
      <c r="F3102" t="s">
        <v>57</v>
      </c>
      <c r="G3102">
        <v>2081.2640000000001</v>
      </c>
      <c r="H3102">
        <v>41.287599999999998</v>
      </c>
      <c r="I3102">
        <v>-110.547598506</v>
      </c>
      <c r="J3102">
        <v>56041</v>
      </c>
    </row>
    <row r="3103" spans="1:10" x14ac:dyDescent="0.25">
      <c r="A3103" t="str">
        <f t="shared" si="48"/>
        <v>WYJohnson</v>
      </c>
      <c r="B3103" t="s">
        <v>2345</v>
      </c>
      <c r="C3103" t="s">
        <v>2383</v>
      </c>
      <c r="D3103" t="s">
        <v>419</v>
      </c>
      <c r="E3103" t="s">
        <v>468</v>
      </c>
      <c r="F3103" t="s">
        <v>57</v>
      </c>
      <c r="G3103">
        <v>4154.1530000000002</v>
      </c>
      <c r="H3103">
        <v>44.038899999999998</v>
      </c>
      <c r="I3103">
        <v>-106.58464787600001</v>
      </c>
      <c r="J3103">
        <v>56019</v>
      </c>
    </row>
    <row r="3104" spans="1:10" x14ac:dyDescent="0.25">
      <c r="A3104" t="str">
        <f t="shared" si="48"/>
        <v>WYLincoln</v>
      </c>
      <c r="B3104" t="s">
        <v>2345</v>
      </c>
      <c r="C3104" t="s">
        <v>2383</v>
      </c>
      <c r="D3104" t="s">
        <v>360</v>
      </c>
      <c r="E3104" t="s">
        <v>245</v>
      </c>
      <c r="F3104" t="s">
        <v>57</v>
      </c>
      <c r="G3104">
        <v>4076.1289999999999</v>
      </c>
      <c r="H3104">
        <v>42.264200000000002</v>
      </c>
      <c r="I3104">
        <v>-110.656029874</v>
      </c>
      <c r="J3104">
        <v>56023</v>
      </c>
    </row>
    <row r="3105" spans="1:10" x14ac:dyDescent="0.25">
      <c r="A3105" t="str">
        <f t="shared" si="48"/>
        <v>WYNatrona</v>
      </c>
      <c r="B3105" t="s">
        <v>2345</v>
      </c>
      <c r="C3105" t="s">
        <v>2383</v>
      </c>
      <c r="D3105" t="s">
        <v>362</v>
      </c>
      <c r="E3105" t="s">
        <v>2352</v>
      </c>
      <c r="F3105" t="s">
        <v>57</v>
      </c>
      <c r="G3105">
        <v>5340.3519999999999</v>
      </c>
      <c r="H3105">
        <v>42.9621</v>
      </c>
      <c r="I3105">
        <v>-106.79855648500001</v>
      </c>
      <c r="J3105">
        <v>56025</v>
      </c>
    </row>
    <row r="3106" spans="1:10" x14ac:dyDescent="0.25">
      <c r="A3106" t="str">
        <f t="shared" si="48"/>
        <v>WYNiobrara</v>
      </c>
      <c r="B3106" t="s">
        <v>2345</v>
      </c>
      <c r="C3106" t="s">
        <v>2383</v>
      </c>
      <c r="D3106" t="s">
        <v>364</v>
      </c>
      <c r="E3106" t="s">
        <v>2353</v>
      </c>
      <c r="F3106" t="s">
        <v>57</v>
      </c>
      <c r="G3106">
        <v>2626.0369999999998</v>
      </c>
      <c r="H3106">
        <v>43.056399999999996</v>
      </c>
      <c r="I3106">
        <v>-104.475328068</v>
      </c>
      <c r="J3106">
        <v>56027</v>
      </c>
    </row>
    <row r="3107" spans="1:10" x14ac:dyDescent="0.25">
      <c r="A3107" t="str">
        <f t="shared" si="48"/>
        <v>WYPlatte</v>
      </c>
      <c r="B3107" t="s">
        <v>2345</v>
      </c>
      <c r="C3107" t="s">
        <v>2383</v>
      </c>
      <c r="D3107" t="s">
        <v>323</v>
      </c>
      <c r="E3107" t="s">
        <v>1427</v>
      </c>
      <c r="F3107" t="s">
        <v>57</v>
      </c>
      <c r="G3107">
        <v>2084.2080000000001</v>
      </c>
      <c r="H3107">
        <v>42.133200000000002</v>
      </c>
      <c r="I3107">
        <v>-104.965855592</v>
      </c>
      <c r="J3107">
        <v>56031</v>
      </c>
    </row>
    <row r="3108" spans="1:10" x14ac:dyDescent="0.25">
      <c r="A3108" t="str">
        <f t="shared" si="48"/>
        <v>WYSweetwater</v>
      </c>
      <c r="B3108" t="s">
        <v>2345</v>
      </c>
      <c r="C3108" t="s">
        <v>2383</v>
      </c>
      <c r="D3108" t="s">
        <v>325</v>
      </c>
      <c r="E3108" t="s">
        <v>2354</v>
      </c>
      <c r="F3108" t="s">
        <v>57</v>
      </c>
      <c r="G3108">
        <v>10426.648999999999</v>
      </c>
      <c r="H3108">
        <v>41.659500000000001</v>
      </c>
      <c r="I3108">
        <v>-108.879516417</v>
      </c>
      <c r="J3108">
        <v>56037</v>
      </c>
    </row>
    <row r="3109" spans="1:10" x14ac:dyDescent="0.25">
      <c r="A3109" t="str">
        <f t="shared" si="48"/>
        <v>WYWashakie</v>
      </c>
      <c r="B3109" t="s">
        <v>2345</v>
      </c>
      <c r="C3109" t="s">
        <v>2383</v>
      </c>
      <c r="D3109" t="s">
        <v>370</v>
      </c>
      <c r="E3109" t="s">
        <v>2355</v>
      </c>
      <c r="F3109" t="s">
        <v>57</v>
      </c>
      <c r="G3109">
        <v>2238.549</v>
      </c>
      <c r="H3109">
        <v>43.905000000000001</v>
      </c>
      <c r="I3109">
        <v>-107.682857333</v>
      </c>
      <c r="J3109">
        <v>56043</v>
      </c>
    </row>
    <row r="3110" spans="1:10" x14ac:dyDescent="0.25">
      <c r="A3110" t="str">
        <f t="shared" si="48"/>
        <v>WYWeston</v>
      </c>
      <c r="B3110" t="s">
        <v>2345</v>
      </c>
      <c r="C3110" t="s">
        <v>2383</v>
      </c>
      <c r="D3110" t="s">
        <v>331</v>
      </c>
      <c r="E3110" t="s">
        <v>2356</v>
      </c>
      <c r="F3110" t="s">
        <v>57</v>
      </c>
      <c r="G3110">
        <v>2398.0889999999999</v>
      </c>
      <c r="H3110">
        <v>43.840499999999999</v>
      </c>
      <c r="I3110">
        <v>-104.567716608</v>
      </c>
      <c r="J3110">
        <v>56045</v>
      </c>
    </row>
  </sheetData>
  <pageMargins left="0.7" right="0.7" top="0.75" bottom="0.75" header="0.3" footer="0.3"/>
  <pageSetup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03"/>
  <sheetViews>
    <sheetView workbookViewId="0">
      <selection activeCell="E7" sqref="E7"/>
    </sheetView>
  </sheetViews>
  <sheetFormatPr defaultColWidth="8.85546875" defaultRowHeight="15" x14ac:dyDescent="0.25"/>
  <cols>
    <col min="1" max="1" width="5.42578125" style="11" customWidth="1"/>
  </cols>
  <sheetData>
    <row r="1" spans="1:1" x14ac:dyDescent="0.25">
      <c r="A1" s="11" t="s">
        <v>2852</v>
      </c>
    </row>
    <row r="2" spans="1:1" x14ac:dyDescent="0.25">
      <c r="A2" s="8">
        <v>1003</v>
      </c>
    </row>
    <row r="3" spans="1:1" x14ac:dyDescent="0.25">
      <c r="A3" s="8">
        <v>1097</v>
      </c>
    </row>
    <row r="4" spans="1:1" x14ac:dyDescent="0.25">
      <c r="A4" s="8">
        <v>6001</v>
      </c>
    </row>
    <row r="5" spans="1:1" x14ac:dyDescent="0.25">
      <c r="A5" s="8">
        <v>6013</v>
      </c>
    </row>
    <row r="6" spans="1:1" x14ac:dyDescent="0.25">
      <c r="A6" s="8">
        <v>6015</v>
      </c>
    </row>
    <row r="7" spans="1:1" x14ac:dyDescent="0.25">
      <c r="A7" s="8">
        <v>6023</v>
      </c>
    </row>
    <row r="8" spans="1:1" x14ac:dyDescent="0.25">
      <c r="A8" s="8">
        <v>6037</v>
      </c>
    </row>
    <row r="9" spans="1:1" x14ac:dyDescent="0.25">
      <c r="A9" s="8">
        <v>6041</v>
      </c>
    </row>
    <row r="10" spans="1:1" x14ac:dyDescent="0.25">
      <c r="A10" s="8">
        <v>6045</v>
      </c>
    </row>
    <row r="11" spans="1:1" x14ac:dyDescent="0.25">
      <c r="A11" s="8">
        <v>6053</v>
      </c>
    </row>
    <row r="12" spans="1:1" x14ac:dyDescent="0.25">
      <c r="A12" s="8">
        <v>6055</v>
      </c>
    </row>
    <row r="13" spans="1:1" x14ac:dyDescent="0.25">
      <c r="A13" s="8">
        <v>6059</v>
      </c>
    </row>
    <row r="14" spans="1:1" x14ac:dyDescent="0.25">
      <c r="A14" s="8">
        <v>6067</v>
      </c>
    </row>
    <row r="15" spans="1:1" x14ac:dyDescent="0.25">
      <c r="A15" s="8">
        <v>6073</v>
      </c>
    </row>
    <row r="16" spans="1:1" x14ac:dyDescent="0.25">
      <c r="A16" s="8">
        <v>6075</v>
      </c>
    </row>
    <row r="17" spans="1:1" x14ac:dyDescent="0.25">
      <c r="A17" s="8">
        <v>6077</v>
      </c>
    </row>
    <row r="18" spans="1:1" x14ac:dyDescent="0.25">
      <c r="A18" s="8">
        <v>6079</v>
      </c>
    </row>
    <row r="19" spans="1:1" x14ac:dyDescent="0.25">
      <c r="A19" s="8">
        <v>6081</v>
      </c>
    </row>
    <row r="20" spans="1:1" x14ac:dyDescent="0.25">
      <c r="A20" s="8">
        <v>6083</v>
      </c>
    </row>
    <row r="21" spans="1:1" x14ac:dyDescent="0.25">
      <c r="A21" s="8">
        <v>6085</v>
      </c>
    </row>
    <row r="22" spans="1:1" x14ac:dyDescent="0.25">
      <c r="A22" s="8">
        <v>6087</v>
      </c>
    </row>
    <row r="23" spans="1:1" x14ac:dyDescent="0.25">
      <c r="A23" s="8">
        <v>6095</v>
      </c>
    </row>
    <row r="24" spans="1:1" x14ac:dyDescent="0.25">
      <c r="A24" s="8">
        <v>6097</v>
      </c>
    </row>
    <row r="25" spans="1:1" x14ac:dyDescent="0.25">
      <c r="A25" s="8">
        <v>6111</v>
      </c>
    </row>
    <row r="26" spans="1:1" x14ac:dyDescent="0.25">
      <c r="A26" s="8">
        <v>6113</v>
      </c>
    </row>
    <row r="27" spans="1:1" x14ac:dyDescent="0.25">
      <c r="A27" s="8">
        <v>9001</v>
      </c>
    </row>
    <row r="28" spans="1:1" x14ac:dyDescent="0.25">
      <c r="A28" s="8">
        <v>9003</v>
      </c>
    </row>
    <row r="29" spans="1:1" x14ac:dyDescent="0.25">
      <c r="A29" s="8">
        <v>9007</v>
      </c>
    </row>
    <row r="30" spans="1:1" x14ac:dyDescent="0.25">
      <c r="A30" s="8">
        <v>9009</v>
      </c>
    </row>
    <row r="31" spans="1:1" x14ac:dyDescent="0.25">
      <c r="A31" s="8">
        <v>9011</v>
      </c>
    </row>
    <row r="32" spans="1:1" x14ac:dyDescent="0.25">
      <c r="A32" s="8">
        <v>10001</v>
      </c>
    </row>
    <row r="33" spans="1:1" x14ac:dyDescent="0.25">
      <c r="A33" s="8">
        <v>10003</v>
      </c>
    </row>
    <row r="34" spans="1:1" x14ac:dyDescent="0.25">
      <c r="A34" s="8">
        <v>10005</v>
      </c>
    </row>
    <row r="35" spans="1:1" x14ac:dyDescent="0.25">
      <c r="A35" s="8">
        <v>11001</v>
      </c>
    </row>
    <row r="36" spans="1:1" x14ac:dyDescent="0.25">
      <c r="A36" s="8">
        <v>12005</v>
      </c>
    </row>
    <row r="37" spans="1:1" x14ac:dyDescent="0.25">
      <c r="A37" s="8">
        <v>12009</v>
      </c>
    </row>
    <row r="38" spans="1:1" x14ac:dyDescent="0.25">
      <c r="A38" s="8">
        <v>12011</v>
      </c>
    </row>
    <row r="39" spans="1:1" x14ac:dyDescent="0.25">
      <c r="A39" s="8">
        <v>12015</v>
      </c>
    </row>
    <row r="40" spans="1:1" x14ac:dyDescent="0.25">
      <c r="A40" s="8">
        <v>12017</v>
      </c>
    </row>
    <row r="41" spans="1:1" x14ac:dyDescent="0.25">
      <c r="A41" s="8">
        <v>12019</v>
      </c>
    </row>
    <row r="42" spans="1:1" x14ac:dyDescent="0.25">
      <c r="A42" s="8">
        <v>12021</v>
      </c>
    </row>
    <row r="43" spans="1:1" x14ac:dyDescent="0.25">
      <c r="A43" s="8">
        <v>12027</v>
      </c>
    </row>
    <row r="44" spans="1:1" x14ac:dyDescent="0.25">
      <c r="A44" s="8">
        <v>12029</v>
      </c>
    </row>
    <row r="45" spans="1:1" x14ac:dyDescent="0.25">
      <c r="A45" s="8">
        <v>12031</v>
      </c>
    </row>
    <row r="46" spans="1:1" x14ac:dyDescent="0.25">
      <c r="A46" s="8">
        <v>12033</v>
      </c>
    </row>
    <row r="47" spans="1:1" x14ac:dyDescent="0.25">
      <c r="A47" s="8">
        <v>12035</v>
      </c>
    </row>
    <row r="48" spans="1:1" x14ac:dyDescent="0.25">
      <c r="A48" s="8">
        <v>12037</v>
      </c>
    </row>
    <row r="49" spans="1:1" x14ac:dyDescent="0.25">
      <c r="A49" s="8">
        <v>12045</v>
      </c>
    </row>
    <row r="50" spans="1:1" x14ac:dyDescent="0.25">
      <c r="A50" s="8">
        <v>12053</v>
      </c>
    </row>
    <row r="51" spans="1:1" x14ac:dyDescent="0.25">
      <c r="A51" s="8">
        <v>12057</v>
      </c>
    </row>
    <row r="52" spans="1:1" x14ac:dyDescent="0.25">
      <c r="A52" s="8">
        <v>12061</v>
      </c>
    </row>
    <row r="53" spans="1:1" x14ac:dyDescent="0.25">
      <c r="A53" s="8">
        <v>12065</v>
      </c>
    </row>
    <row r="54" spans="1:1" x14ac:dyDescent="0.25">
      <c r="A54" s="8">
        <v>12069</v>
      </c>
    </row>
    <row r="55" spans="1:1" x14ac:dyDescent="0.25">
      <c r="A55" s="8">
        <v>12071</v>
      </c>
    </row>
    <row r="56" spans="1:1" x14ac:dyDescent="0.25">
      <c r="A56" s="8">
        <v>12075</v>
      </c>
    </row>
    <row r="57" spans="1:1" x14ac:dyDescent="0.25">
      <c r="A57" s="8">
        <v>12077</v>
      </c>
    </row>
    <row r="58" spans="1:1" x14ac:dyDescent="0.25">
      <c r="A58" s="8">
        <v>12081</v>
      </c>
    </row>
    <row r="59" spans="1:1" x14ac:dyDescent="0.25">
      <c r="A59" s="8">
        <v>12083</v>
      </c>
    </row>
    <row r="60" spans="1:1" x14ac:dyDescent="0.25">
      <c r="A60" s="8">
        <v>12085</v>
      </c>
    </row>
    <row r="61" spans="1:1" x14ac:dyDescent="0.25">
      <c r="A61" s="8">
        <v>12086</v>
      </c>
    </row>
    <row r="62" spans="1:1" x14ac:dyDescent="0.25">
      <c r="A62" s="8">
        <v>12087</v>
      </c>
    </row>
    <row r="63" spans="1:1" x14ac:dyDescent="0.25">
      <c r="A63" s="8">
        <v>12089</v>
      </c>
    </row>
    <row r="64" spans="1:1" x14ac:dyDescent="0.25">
      <c r="A64" s="8">
        <v>12091</v>
      </c>
    </row>
    <row r="65" spans="1:1" x14ac:dyDescent="0.25">
      <c r="A65" s="8">
        <v>12095</v>
      </c>
    </row>
    <row r="66" spans="1:1" x14ac:dyDescent="0.25">
      <c r="A66" s="8">
        <v>12099</v>
      </c>
    </row>
    <row r="67" spans="1:1" x14ac:dyDescent="0.25">
      <c r="A67" s="8">
        <v>12101</v>
      </c>
    </row>
    <row r="68" spans="1:1" x14ac:dyDescent="0.25">
      <c r="A68" s="8">
        <v>12103</v>
      </c>
    </row>
    <row r="69" spans="1:1" x14ac:dyDescent="0.25">
      <c r="A69" s="8">
        <v>12107</v>
      </c>
    </row>
    <row r="70" spans="1:1" x14ac:dyDescent="0.25">
      <c r="A70" s="8">
        <v>12109</v>
      </c>
    </row>
    <row r="71" spans="1:1" x14ac:dyDescent="0.25">
      <c r="A71" s="8">
        <v>12111</v>
      </c>
    </row>
    <row r="72" spans="1:1" x14ac:dyDescent="0.25">
      <c r="A72" s="8">
        <v>12113</v>
      </c>
    </row>
    <row r="73" spans="1:1" x14ac:dyDescent="0.25">
      <c r="A73" s="8">
        <v>12115</v>
      </c>
    </row>
    <row r="74" spans="1:1" x14ac:dyDescent="0.25">
      <c r="A74" s="8">
        <v>12123</v>
      </c>
    </row>
    <row r="75" spans="1:1" x14ac:dyDescent="0.25">
      <c r="A75" s="8">
        <v>12127</v>
      </c>
    </row>
    <row r="76" spans="1:1" x14ac:dyDescent="0.25">
      <c r="A76" s="8">
        <v>12129</v>
      </c>
    </row>
    <row r="77" spans="1:1" x14ac:dyDescent="0.25">
      <c r="A77" s="8">
        <v>12131</v>
      </c>
    </row>
    <row r="78" spans="1:1" x14ac:dyDescent="0.25">
      <c r="A78" s="8">
        <v>13029</v>
      </c>
    </row>
    <row r="79" spans="1:1" x14ac:dyDescent="0.25">
      <c r="A79" s="8">
        <v>13039</v>
      </c>
    </row>
    <row r="80" spans="1:1" x14ac:dyDescent="0.25">
      <c r="A80" s="8">
        <v>13051</v>
      </c>
    </row>
    <row r="81" spans="1:1" x14ac:dyDescent="0.25">
      <c r="A81" s="8">
        <v>13103</v>
      </c>
    </row>
    <row r="82" spans="1:1" x14ac:dyDescent="0.25">
      <c r="A82" s="8">
        <v>13127</v>
      </c>
    </row>
    <row r="83" spans="1:1" x14ac:dyDescent="0.25">
      <c r="A83" s="8">
        <v>13179</v>
      </c>
    </row>
    <row r="84" spans="1:1" x14ac:dyDescent="0.25">
      <c r="A84" s="8">
        <v>13191</v>
      </c>
    </row>
    <row r="85" spans="1:1" x14ac:dyDescent="0.25">
      <c r="A85" s="8">
        <v>22005</v>
      </c>
    </row>
    <row r="86" spans="1:1" x14ac:dyDescent="0.25">
      <c r="A86" s="8">
        <v>22007</v>
      </c>
    </row>
    <row r="87" spans="1:1" x14ac:dyDescent="0.25">
      <c r="A87" s="8">
        <v>22019</v>
      </c>
    </row>
    <row r="88" spans="1:1" x14ac:dyDescent="0.25">
      <c r="A88" s="8">
        <v>22023</v>
      </c>
    </row>
    <row r="89" spans="1:1" x14ac:dyDescent="0.25">
      <c r="A89" s="8">
        <v>22045</v>
      </c>
    </row>
    <row r="90" spans="1:1" x14ac:dyDescent="0.25">
      <c r="A90" s="8">
        <v>22047</v>
      </c>
    </row>
    <row r="91" spans="1:1" x14ac:dyDescent="0.25">
      <c r="A91" s="8">
        <v>22051</v>
      </c>
    </row>
    <row r="92" spans="1:1" x14ac:dyDescent="0.25">
      <c r="A92" s="8">
        <v>22053</v>
      </c>
    </row>
    <row r="93" spans="1:1" x14ac:dyDescent="0.25">
      <c r="A93" s="8">
        <v>22057</v>
      </c>
    </row>
    <row r="94" spans="1:1" x14ac:dyDescent="0.25">
      <c r="A94" s="8">
        <v>22063</v>
      </c>
    </row>
    <row r="95" spans="1:1" x14ac:dyDescent="0.25">
      <c r="A95" s="8">
        <v>22071</v>
      </c>
    </row>
    <row r="96" spans="1:1" x14ac:dyDescent="0.25">
      <c r="A96" s="8">
        <v>22075</v>
      </c>
    </row>
    <row r="97" spans="1:1" x14ac:dyDescent="0.25">
      <c r="A97" s="8">
        <v>22087</v>
      </c>
    </row>
    <row r="98" spans="1:1" x14ac:dyDescent="0.25">
      <c r="A98" s="8">
        <v>22089</v>
      </c>
    </row>
    <row r="99" spans="1:1" x14ac:dyDescent="0.25">
      <c r="A99" s="8">
        <v>22093</v>
      </c>
    </row>
    <row r="100" spans="1:1" x14ac:dyDescent="0.25">
      <c r="A100" s="8">
        <v>22095</v>
      </c>
    </row>
    <row r="101" spans="1:1" x14ac:dyDescent="0.25">
      <c r="A101" s="8">
        <v>22099</v>
      </c>
    </row>
    <row r="102" spans="1:1" x14ac:dyDescent="0.25">
      <c r="A102" s="8">
        <v>22101</v>
      </c>
    </row>
    <row r="103" spans="1:1" x14ac:dyDescent="0.25">
      <c r="A103" s="8">
        <v>22103</v>
      </c>
    </row>
    <row r="104" spans="1:1" x14ac:dyDescent="0.25">
      <c r="A104" s="8">
        <v>22105</v>
      </c>
    </row>
    <row r="105" spans="1:1" x14ac:dyDescent="0.25">
      <c r="A105" s="8">
        <v>22109</v>
      </c>
    </row>
    <row r="106" spans="1:1" x14ac:dyDescent="0.25">
      <c r="A106" s="8">
        <v>22113</v>
      </c>
    </row>
    <row r="107" spans="1:1" x14ac:dyDescent="0.25">
      <c r="A107" s="8">
        <v>23005</v>
      </c>
    </row>
    <row r="108" spans="1:1" x14ac:dyDescent="0.25">
      <c r="A108" s="8">
        <v>23009</v>
      </c>
    </row>
    <row r="109" spans="1:1" x14ac:dyDescent="0.25">
      <c r="A109" s="8">
        <v>23011</v>
      </c>
    </row>
    <row r="110" spans="1:1" x14ac:dyDescent="0.25">
      <c r="A110" s="8">
        <v>23013</v>
      </c>
    </row>
    <row r="111" spans="1:1" x14ac:dyDescent="0.25">
      <c r="A111" s="8">
        <v>23015</v>
      </c>
    </row>
    <row r="112" spans="1:1" x14ac:dyDescent="0.25">
      <c r="A112" s="8">
        <v>23019</v>
      </c>
    </row>
    <row r="113" spans="1:1" x14ac:dyDescent="0.25">
      <c r="A113" s="8">
        <v>23023</v>
      </c>
    </row>
    <row r="114" spans="1:1" x14ac:dyDescent="0.25">
      <c r="A114" s="8">
        <v>23027</v>
      </c>
    </row>
    <row r="115" spans="1:1" x14ac:dyDescent="0.25">
      <c r="A115" s="8">
        <v>23029</v>
      </c>
    </row>
    <row r="116" spans="1:1" x14ac:dyDescent="0.25">
      <c r="A116" s="8">
        <v>23031</v>
      </c>
    </row>
    <row r="117" spans="1:1" x14ac:dyDescent="0.25">
      <c r="A117" s="8">
        <v>24003</v>
      </c>
    </row>
    <row r="118" spans="1:1" x14ac:dyDescent="0.25">
      <c r="A118" s="8">
        <v>24005</v>
      </c>
    </row>
    <row r="119" spans="1:1" x14ac:dyDescent="0.25">
      <c r="A119" s="8">
        <v>24009</v>
      </c>
    </row>
    <row r="120" spans="1:1" x14ac:dyDescent="0.25">
      <c r="A120" s="8">
        <v>24011</v>
      </c>
    </row>
    <row r="121" spans="1:1" x14ac:dyDescent="0.25">
      <c r="A121" s="8">
        <v>24015</v>
      </c>
    </row>
    <row r="122" spans="1:1" x14ac:dyDescent="0.25">
      <c r="A122" s="8">
        <v>24017</v>
      </c>
    </row>
    <row r="123" spans="1:1" x14ac:dyDescent="0.25">
      <c r="A123" s="8">
        <v>24019</v>
      </c>
    </row>
    <row r="124" spans="1:1" x14ac:dyDescent="0.25">
      <c r="A124" s="8">
        <v>24025</v>
      </c>
    </row>
    <row r="125" spans="1:1" x14ac:dyDescent="0.25">
      <c r="A125" s="8">
        <v>24029</v>
      </c>
    </row>
    <row r="126" spans="1:1" x14ac:dyDescent="0.25">
      <c r="A126" s="8">
        <v>24033</v>
      </c>
    </row>
    <row r="127" spans="1:1" x14ac:dyDescent="0.25">
      <c r="A127" s="8">
        <v>24035</v>
      </c>
    </row>
    <row r="128" spans="1:1" x14ac:dyDescent="0.25">
      <c r="A128" s="8">
        <v>24037</v>
      </c>
    </row>
    <row r="129" spans="1:1" x14ac:dyDescent="0.25">
      <c r="A129" s="8">
        <v>24039</v>
      </c>
    </row>
    <row r="130" spans="1:1" x14ac:dyDescent="0.25">
      <c r="A130" s="8">
        <v>24041</v>
      </c>
    </row>
    <row r="131" spans="1:1" x14ac:dyDescent="0.25">
      <c r="A131" s="8">
        <v>24045</v>
      </c>
    </row>
    <row r="132" spans="1:1" x14ac:dyDescent="0.25">
      <c r="A132" s="8">
        <v>24047</v>
      </c>
    </row>
    <row r="133" spans="1:1" x14ac:dyDescent="0.25">
      <c r="A133" s="8">
        <v>24510</v>
      </c>
    </row>
    <row r="134" spans="1:1" x14ac:dyDescent="0.25">
      <c r="A134" s="8">
        <v>25001</v>
      </c>
    </row>
    <row r="135" spans="1:1" x14ac:dyDescent="0.25">
      <c r="A135" s="8">
        <v>25005</v>
      </c>
    </row>
    <row r="136" spans="1:1" x14ac:dyDescent="0.25">
      <c r="A136" s="8">
        <v>25007</v>
      </c>
    </row>
    <row r="137" spans="1:1" x14ac:dyDescent="0.25">
      <c r="A137" s="8">
        <v>25009</v>
      </c>
    </row>
    <row r="138" spans="1:1" x14ac:dyDescent="0.25">
      <c r="A138" s="8">
        <v>25017</v>
      </c>
    </row>
    <row r="139" spans="1:1" x14ac:dyDescent="0.25">
      <c r="A139" s="8">
        <v>25019</v>
      </c>
    </row>
    <row r="140" spans="1:1" x14ac:dyDescent="0.25">
      <c r="A140" s="8">
        <v>25021</v>
      </c>
    </row>
    <row r="141" spans="1:1" x14ac:dyDescent="0.25">
      <c r="A141" s="8">
        <v>25023</v>
      </c>
    </row>
    <row r="142" spans="1:1" x14ac:dyDescent="0.25">
      <c r="A142" s="8">
        <v>25025</v>
      </c>
    </row>
    <row r="143" spans="1:1" x14ac:dyDescent="0.25">
      <c r="A143" s="8">
        <v>28045</v>
      </c>
    </row>
    <row r="144" spans="1:1" x14ac:dyDescent="0.25">
      <c r="A144" s="8">
        <v>28047</v>
      </c>
    </row>
    <row r="145" spans="1:1" x14ac:dyDescent="0.25">
      <c r="A145" s="8">
        <v>28059</v>
      </c>
    </row>
    <row r="146" spans="1:1" x14ac:dyDescent="0.25">
      <c r="A146" s="8">
        <v>33015</v>
      </c>
    </row>
    <row r="147" spans="1:1" x14ac:dyDescent="0.25">
      <c r="A147" s="8">
        <v>33017</v>
      </c>
    </row>
    <row r="148" spans="1:1" x14ac:dyDescent="0.25">
      <c r="A148" s="8">
        <v>34001</v>
      </c>
    </row>
    <row r="149" spans="1:1" x14ac:dyDescent="0.25">
      <c r="A149" s="8">
        <v>34003</v>
      </c>
    </row>
    <row r="150" spans="1:1" x14ac:dyDescent="0.25">
      <c r="A150" s="8">
        <v>34005</v>
      </c>
    </row>
    <row r="151" spans="1:1" x14ac:dyDescent="0.25">
      <c r="A151" s="8">
        <v>34007</v>
      </c>
    </row>
    <row r="152" spans="1:1" x14ac:dyDescent="0.25">
      <c r="A152" s="8">
        <v>34009</v>
      </c>
    </row>
    <row r="153" spans="1:1" x14ac:dyDescent="0.25">
      <c r="A153" s="8">
        <v>34011</v>
      </c>
    </row>
    <row r="154" spans="1:1" x14ac:dyDescent="0.25">
      <c r="A154" s="8">
        <v>34013</v>
      </c>
    </row>
    <row r="155" spans="1:1" x14ac:dyDescent="0.25">
      <c r="A155" s="8">
        <v>34015</v>
      </c>
    </row>
    <row r="156" spans="1:1" x14ac:dyDescent="0.25">
      <c r="A156" s="8">
        <v>34017</v>
      </c>
    </row>
    <row r="157" spans="1:1" x14ac:dyDescent="0.25">
      <c r="A157" s="8">
        <v>34021</v>
      </c>
    </row>
    <row r="158" spans="1:1" x14ac:dyDescent="0.25">
      <c r="A158" s="8">
        <v>34023</v>
      </c>
    </row>
    <row r="159" spans="1:1" x14ac:dyDescent="0.25">
      <c r="A159" s="8">
        <v>34025</v>
      </c>
    </row>
    <row r="160" spans="1:1" x14ac:dyDescent="0.25">
      <c r="A160" s="8">
        <v>34029</v>
      </c>
    </row>
    <row r="161" spans="1:1" x14ac:dyDescent="0.25">
      <c r="A161" s="8">
        <v>34033</v>
      </c>
    </row>
    <row r="162" spans="1:1" x14ac:dyDescent="0.25">
      <c r="A162" s="8">
        <v>34035</v>
      </c>
    </row>
    <row r="163" spans="1:1" x14ac:dyDescent="0.25">
      <c r="A163" s="8">
        <v>34039</v>
      </c>
    </row>
    <row r="164" spans="1:1" x14ac:dyDescent="0.25">
      <c r="A164" s="8">
        <v>36001</v>
      </c>
    </row>
    <row r="165" spans="1:1" x14ac:dyDescent="0.25">
      <c r="A165" s="8">
        <v>36005</v>
      </c>
    </row>
    <row r="166" spans="1:1" x14ac:dyDescent="0.25">
      <c r="A166" s="8">
        <v>36021</v>
      </c>
    </row>
    <row r="167" spans="1:1" x14ac:dyDescent="0.25">
      <c r="A167" s="8">
        <v>36027</v>
      </c>
    </row>
    <row r="168" spans="1:1" x14ac:dyDescent="0.25">
      <c r="A168" s="8">
        <v>36039</v>
      </c>
    </row>
    <row r="169" spans="1:1" x14ac:dyDescent="0.25">
      <c r="A169" s="8">
        <v>36047</v>
      </c>
    </row>
    <row r="170" spans="1:1" x14ac:dyDescent="0.25">
      <c r="A170" s="8">
        <v>36059</v>
      </c>
    </row>
    <row r="171" spans="1:1" x14ac:dyDescent="0.25">
      <c r="A171" s="8">
        <v>36061</v>
      </c>
    </row>
    <row r="172" spans="1:1" x14ac:dyDescent="0.25">
      <c r="A172" s="8">
        <v>36071</v>
      </c>
    </row>
    <row r="173" spans="1:1" x14ac:dyDescent="0.25">
      <c r="A173" s="8">
        <v>36079</v>
      </c>
    </row>
    <row r="174" spans="1:1" x14ac:dyDescent="0.25">
      <c r="A174" s="8">
        <v>36081</v>
      </c>
    </row>
    <row r="175" spans="1:1" x14ac:dyDescent="0.25">
      <c r="A175" s="8">
        <v>36083</v>
      </c>
    </row>
    <row r="176" spans="1:1" x14ac:dyDescent="0.25">
      <c r="A176" s="8">
        <v>36085</v>
      </c>
    </row>
    <row r="177" spans="1:1" x14ac:dyDescent="0.25">
      <c r="A177" s="8">
        <v>36087</v>
      </c>
    </row>
    <row r="178" spans="1:1" x14ac:dyDescent="0.25">
      <c r="A178" s="8">
        <v>36103</v>
      </c>
    </row>
    <row r="179" spans="1:1" x14ac:dyDescent="0.25">
      <c r="A179" s="8">
        <v>36111</v>
      </c>
    </row>
    <row r="180" spans="1:1" x14ac:dyDescent="0.25">
      <c r="A180" s="8">
        <v>36119</v>
      </c>
    </row>
    <row r="181" spans="1:1" x14ac:dyDescent="0.25">
      <c r="A181" s="8">
        <v>37013</v>
      </c>
    </row>
    <row r="182" spans="1:1" x14ac:dyDescent="0.25">
      <c r="A182" s="8">
        <v>37015</v>
      </c>
    </row>
    <row r="183" spans="1:1" x14ac:dyDescent="0.25">
      <c r="A183" s="8">
        <v>37019</v>
      </c>
    </row>
    <row r="184" spans="1:1" x14ac:dyDescent="0.25">
      <c r="A184" s="8">
        <v>37029</v>
      </c>
    </row>
    <row r="185" spans="1:1" x14ac:dyDescent="0.25">
      <c r="A185" s="8">
        <v>37031</v>
      </c>
    </row>
    <row r="186" spans="1:1" x14ac:dyDescent="0.25">
      <c r="A186" s="8">
        <v>37041</v>
      </c>
    </row>
    <row r="187" spans="1:1" x14ac:dyDescent="0.25">
      <c r="A187" s="8">
        <v>37049</v>
      </c>
    </row>
    <row r="188" spans="1:1" x14ac:dyDescent="0.25">
      <c r="A188" s="8">
        <v>37053</v>
      </c>
    </row>
    <row r="189" spans="1:1" x14ac:dyDescent="0.25">
      <c r="A189" s="8">
        <v>37055</v>
      </c>
    </row>
    <row r="190" spans="1:1" x14ac:dyDescent="0.25">
      <c r="A190" s="8">
        <v>37073</v>
      </c>
    </row>
    <row r="191" spans="1:1" x14ac:dyDescent="0.25">
      <c r="A191" s="8">
        <v>37091</v>
      </c>
    </row>
    <row r="192" spans="1:1" x14ac:dyDescent="0.25">
      <c r="A192" s="8">
        <v>37095</v>
      </c>
    </row>
    <row r="193" spans="1:1" x14ac:dyDescent="0.25">
      <c r="A193" s="8">
        <v>37103</v>
      </c>
    </row>
    <row r="194" spans="1:1" x14ac:dyDescent="0.25">
      <c r="A194" s="8">
        <v>37129</v>
      </c>
    </row>
    <row r="195" spans="1:1" x14ac:dyDescent="0.25">
      <c r="A195" s="8">
        <v>37133</v>
      </c>
    </row>
    <row r="196" spans="1:1" x14ac:dyDescent="0.25">
      <c r="A196" s="8">
        <v>37137</v>
      </c>
    </row>
    <row r="197" spans="1:1" x14ac:dyDescent="0.25">
      <c r="A197" s="8">
        <v>37139</v>
      </c>
    </row>
    <row r="198" spans="1:1" x14ac:dyDescent="0.25">
      <c r="A198" s="8">
        <v>37141</v>
      </c>
    </row>
    <row r="199" spans="1:1" x14ac:dyDescent="0.25">
      <c r="A199" s="8">
        <v>37143</v>
      </c>
    </row>
    <row r="200" spans="1:1" x14ac:dyDescent="0.25">
      <c r="A200" s="8">
        <v>37147</v>
      </c>
    </row>
    <row r="201" spans="1:1" x14ac:dyDescent="0.25">
      <c r="A201" s="8">
        <v>37177</v>
      </c>
    </row>
    <row r="202" spans="1:1" x14ac:dyDescent="0.25">
      <c r="A202" s="8">
        <v>37187</v>
      </c>
    </row>
    <row r="203" spans="1:1" x14ac:dyDescent="0.25">
      <c r="A203" s="8">
        <v>41007</v>
      </c>
    </row>
    <row r="204" spans="1:1" x14ac:dyDescent="0.25">
      <c r="A204" s="8">
        <v>41009</v>
      </c>
    </row>
    <row r="205" spans="1:1" x14ac:dyDescent="0.25">
      <c r="A205" s="8">
        <v>41011</v>
      </c>
    </row>
    <row r="206" spans="1:1" x14ac:dyDescent="0.25">
      <c r="A206" s="8">
        <v>41015</v>
      </c>
    </row>
    <row r="207" spans="1:1" x14ac:dyDescent="0.25">
      <c r="A207" s="8">
        <v>41019</v>
      </c>
    </row>
    <row r="208" spans="1:1" x14ac:dyDescent="0.25">
      <c r="A208" s="8">
        <v>41039</v>
      </c>
    </row>
    <row r="209" spans="1:1" x14ac:dyDescent="0.25">
      <c r="A209" s="8">
        <v>41041</v>
      </c>
    </row>
    <row r="210" spans="1:1" x14ac:dyDescent="0.25">
      <c r="A210" s="8">
        <v>41051</v>
      </c>
    </row>
    <row r="211" spans="1:1" x14ac:dyDescent="0.25">
      <c r="A211" s="8">
        <v>41057</v>
      </c>
    </row>
    <row r="212" spans="1:1" x14ac:dyDescent="0.25">
      <c r="A212" s="8">
        <v>42017</v>
      </c>
    </row>
    <row r="213" spans="1:1" x14ac:dyDescent="0.25">
      <c r="A213" s="8">
        <v>42029</v>
      </c>
    </row>
    <row r="214" spans="1:1" x14ac:dyDescent="0.25">
      <c r="A214" s="8">
        <v>42045</v>
      </c>
    </row>
    <row r="215" spans="1:1" x14ac:dyDescent="0.25">
      <c r="A215" s="8">
        <v>42091</v>
      </c>
    </row>
    <row r="216" spans="1:1" x14ac:dyDescent="0.25">
      <c r="A216" s="8">
        <v>42101</v>
      </c>
    </row>
    <row r="217" spans="1:1" x14ac:dyDescent="0.25">
      <c r="A217" s="8">
        <v>44001</v>
      </c>
    </row>
    <row r="218" spans="1:1" x14ac:dyDescent="0.25">
      <c r="A218" s="8">
        <v>44003</v>
      </c>
    </row>
    <row r="219" spans="1:1" x14ac:dyDescent="0.25">
      <c r="A219" s="8">
        <v>44005</v>
      </c>
    </row>
    <row r="220" spans="1:1" x14ac:dyDescent="0.25">
      <c r="A220" s="8">
        <v>44007</v>
      </c>
    </row>
    <row r="221" spans="1:1" x14ac:dyDescent="0.25">
      <c r="A221" s="8">
        <v>44009</v>
      </c>
    </row>
    <row r="222" spans="1:1" x14ac:dyDescent="0.25">
      <c r="A222" s="8">
        <v>45013</v>
      </c>
    </row>
    <row r="223" spans="1:1" x14ac:dyDescent="0.25">
      <c r="A223" s="8">
        <v>45015</v>
      </c>
    </row>
    <row r="224" spans="1:1" x14ac:dyDescent="0.25">
      <c r="A224" s="8">
        <v>45019</v>
      </c>
    </row>
    <row r="225" spans="1:1" x14ac:dyDescent="0.25">
      <c r="A225" s="8">
        <v>45029</v>
      </c>
    </row>
    <row r="226" spans="1:1" x14ac:dyDescent="0.25">
      <c r="A226" s="8">
        <v>45043</v>
      </c>
    </row>
    <row r="227" spans="1:1" x14ac:dyDescent="0.25">
      <c r="A227" s="8">
        <v>45051</v>
      </c>
    </row>
    <row r="228" spans="1:1" x14ac:dyDescent="0.25">
      <c r="A228" s="8">
        <v>45053</v>
      </c>
    </row>
    <row r="229" spans="1:1" x14ac:dyDescent="0.25">
      <c r="A229" s="8">
        <v>48007</v>
      </c>
    </row>
    <row r="230" spans="1:1" x14ac:dyDescent="0.25">
      <c r="A230" s="8">
        <v>48039</v>
      </c>
    </row>
    <row r="231" spans="1:1" x14ac:dyDescent="0.25">
      <c r="A231" s="8">
        <v>48057</v>
      </c>
    </row>
    <row r="232" spans="1:1" x14ac:dyDescent="0.25">
      <c r="A232" s="8">
        <v>48061</v>
      </c>
    </row>
    <row r="233" spans="1:1" x14ac:dyDescent="0.25">
      <c r="A233" s="8">
        <v>48071</v>
      </c>
    </row>
    <row r="234" spans="1:1" x14ac:dyDescent="0.25">
      <c r="A234" s="8">
        <v>48167</v>
      </c>
    </row>
    <row r="235" spans="1:1" x14ac:dyDescent="0.25">
      <c r="A235" s="8">
        <v>48201</v>
      </c>
    </row>
    <row r="236" spans="1:1" x14ac:dyDescent="0.25">
      <c r="A236" s="8">
        <v>48239</v>
      </c>
    </row>
    <row r="237" spans="1:1" x14ac:dyDescent="0.25">
      <c r="A237" s="8">
        <v>48245</v>
      </c>
    </row>
    <row r="238" spans="1:1" x14ac:dyDescent="0.25">
      <c r="A238" s="8">
        <v>48261</v>
      </c>
    </row>
    <row r="239" spans="1:1" x14ac:dyDescent="0.25">
      <c r="A239" s="8">
        <v>48273</v>
      </c>
    </row>
    <row r="240" spans="1:1" x14ac:dyDescent="0.25">
      <c r="A240" s="8">
        <v>48321</v>
      </c>
    </row>
    <row r="241" spans="1:1" x14ac:dyDescent="0.25">
      <c r="A241" s="8">
        <v>48355</v>
      </c>
    </row>
    <row r="242" spans="1:1" x14ac:dyDescent="0.25">
      <c r="A242" s="8">
        <v>48361</v>
      </c>
    </row>
    <row r="243" spans="1:1" x14ac:dyDescent="0.25">
      <c r="A243" s="8">
        <v>48391</v>
      </c>
    </row>
    <row r="244" spans="1:1" x14ac:dyDescent="0.25">
      <c r="A244" s="8">
        <v>48409</v>
      </c>
    </row>
    <row r="245" spans="1:1" x14ac:dyDescent="0.25">
      <c r="A245" s="8">
        <v>48469</v>
      </c>
    </row>
    <row r="246" spans="1:1" x14ac:dyDescent="0.25">
      <c r="A246" s="8">
        <v>48489</v>
      </c>
    </row>
    <row r="247" spans="1:1" x14ac:dyDescent="0.25">
      <c r="A247" s="8">
        <v>51001</v>
      </c>
    </row>
    <row r="248" spans="1:1" x14ac:dyDescent="0.25">
      <c r="A248" s="8">
        <v>51013</v>
      </c>
    </row>
    <row r="249" spans="1:1" x14ac:dyDescent="0.25">
      <c r="A249" s="8">
        <v>51033</v>
      </c>
    </row>
    <row r="250" spans="1:1" x14ac:dyDescent="0.25">
      <c r="A250" s="8">
        <v>51036</v>
      </c>
    </row>
    <row r="251" spans="1:1" x14ac:dyDescent="0.25">
      <c r="A251" s="8">
        <v>51041</v>
      </c>
    </row>
    <row r="252" spans="1:1" x14ac:dyDescent="0.25">
      <c r="A252" s="8">
        <v>51057</v>
      </c>
    </row>
    <row r="253" spans="1:1" x14ac:dyDescent="0.25">
      <c r="A253" s="8">
        <v>51059</v>
      </c>
    </row>
    <row r="254" spans="1:1" x14ac:dyDescent="0.25">
      <c r="A254" s="8">
        <v>51073</v>
      </c>
    </row>
    <row r="255" spans="1:1" x14ac:dyDescent="0.25">
      <c r="A255" s="8">
        <v>51087</v>
      </c>
    </row>
    <row r="256" spans="1:1" x14ac:dyDescent="0.25">
      <c r="A256" s="8">
        <v>51093</v>
      </c>
    </row>
    <row r="257" spans="1:1" x14ac:dyDescent="0.25">
      <c r="A257" s="8">
        <v>51095</v>
      </c>
    </row>
    <row r="258" spans="1:1" x14ac:dyDescent="0.25">
      <c r="A258" s="8">
        <v>51097</v>
      </c>
    </row>
    <row r="259" spans="1:1" x14ac:dyDescent="0.25">
      <c r="A259" s="8">
        <v>51099</v>
      </c>
    </row>
    <row r="260" spans="1:1" x14ac:dyDescent="0.25">
      <c r="A260" s="8">
        <v>51101</v>
      </c>
    </row>
    <row r="261" spans="1:1" x14ac:dyDescent="0.25">
      <c r="A261" s="8">
        <v>51103</v>
      </c>
    </row>
    <row r="262" spans="1:1" x14ac:dyDescent="0.25">
      <c r="A262" s="8">
        <v>51115</v>
      </c>
    </row>
    <row r="263" spans="1:1" x14ac:dyDescent="0.25">
      <c r="A263" s="8">
        <v>51119</v>
      </c>
    </row>
    <row r="264" spans="1:1" x14ac:dyDescent="0.25">
      <c r="A264" s="8">
        <v>51127</v>
      </c>
    </row>
    <row r="265" spans="1:1" x14ac:dyDescent="0.25">
      <c r="A265" s="8">
        <v>51131</v>
      </c>
    </row>
    <row r="266" spans="1:1" x14ac:dyDescent="0.25">
      <c r="A266" s="8">
        <v>51133</v>
      </c>
    </row>
    <row r="267" spans="1:1" x14ac:dyDescent="0.25">
      <c r="A267" s="8">
        <v>51149</v>
      </c>
    </row>
    <row r="268" spans="1:1" x14ac:dyDescent="0.25">
      <c r="A268" s="8">
        <v>51153</v>
      </c>
    </row>
    <row r="269" spans="1:1" x14ac:dyDescent="0.25">
      <c r="A269" s="8">
        <v>51159</v>
      </c>
    </row>
    <row r="270" spans="1:1" x14ac:dyDescent="0.25">
      <c r="A270" s="8">
        <v>51179</v>
      </c>
    </row>
    <row r="271" spans="1:1" x14ac:dyDescent="0.25">
      <c r="A271" s="8">
        <v>51181</v>
      </c>
    </row>
    <row r="272" spans="1:1" x14ac:dyDescent="0.25">
      <c r="A272" s="8">
        <v>51193</v>
      </c>
    </row>
    <row r="273" spans="1:1" x14ac:dyDescent="0.25">
      <c r="A273" s="8">
        <v>51199</v>
      </c>
    </row>
    <row r="274" spans="1:1" x14ac:dyDescent="0.25">
      <c r="A274" s="8">
        <v>51510</v>
      </c>
    </row>
    <row r="275" spans="1:1" x14ac:dyDescent="0.25">
      <c r="A275" s="8">
        <v>51550</v>
      </c>
    </row>
    <row r="276" spans="1:1" x14ac:dyDescent="0.25">
      <c r="A276" s="8">
        <v>51650</v>
      </c>
    </row>
    <row r="277" spans="1:1" x14ac:dyDescent="0.25">
      <c r="A277" s="8">
        <v>51670</v>
      </c>
    </row>
    <row r="278" spans="1:1" x14ac:dyDescent="0.25">
      <c r="A278" s="8">
        <v>51700</v>
      </c>
    </row>
    <row r="279" spans="1:1" x14ac:dyDescent="0.25">
      <c r="A279" s="8">
        <v>51710</v>
      </c>
    </row>
    <row r="280" spans="1:1" x14ac:dyDescent="0.25">
      <c r="A280" s="8">
        <v>51735</v>
      </c>
    </row>
    <row r="281" spans="1:1" x14ac:dyDescent="0.25">
      <c r="A281" s="8">
        <v>51740</v>
      </c>
    </row>
    <row r="282" spans="1:1" x14ac:dyDescent="0.25">
      <c r="A282" s="8">
        <v>51760</v>
      </c>
    </row>
    <row r="283" spans="1:1" x14ac:dyDescent="0.25">
      <c r="A283" s="8">
        <v>51800</v>
      </c>
    </row>
    <row r="284" spans="1:1" x14ac:dyDescent="0.25">
      <c r="A284" s="8">
        <v>51810</v>
      </c>
    </row>
    <row r="285" spans="1:1" x14ac:dyDescent="0.25">
      <c r="A285" s="8">
        <v>51830</v>
      </c>
    </row>
    <row r="286" spans="1:1" x14ac:dyDescent="0.25">
      <c r="A286" s="8">
        <v>53009</v>
      </c>
    </row>
    <row r="287" spans="1:1" x14ac:dyDescent="0.25">
      <c r="A287" s="8">
        <v>53011</v>
      </c>
    </row>
    <row r="288" spans="1:1" x14ac:dyDescent="0.25">
      <c r="A288" s="8">
        <v>53015</v>
      </c>
    </row>
    <row r="289" spans="1:1" x14ac:dyDescent="0.25">
      <c r="A289" s="8">
        <v>53027</v>
      </c>
    </row>
    <row r="290" spans="1:1" x14ac:dyDescent="0.25">
      <c r="A290" s="8">
        <v>53029</v>
      </c>
    </row>
    <row r="291" spans="1:1" x14ac:dyDescent="0.25">
      <c r="A291" s="8">
        <v>53031</v>
      </c>
    </row>
    <row r="292" spans="1:1" x14ac:dyDescent="0.25">
      <c r="A292" s="8">
        <v>53033</v>
      </c>
    </row>
    <row r="293" spans="1:1" x14ac:dyDescent="0.25">
      <c r="A293" s="8">
        <v>53035</v>
      </c>
    </row>
    <row r="294" spans="1:1" x14ac:dyDescent="0.25">
      <c r="A294" s="8">
        <v>53045</v>
      </c>
    </row>
    <row r="295" spans="1:1" x14ac:dyDescent="0.25">
      <c r="A295" s="8">
        <v>53049</v>
      </c>
    </row>
    <row r="296" spans="1:1" x14ac:dyDescent="0.25">
      <c r="A296" s="8">
        <v>53053</v>
      </c>
    </row>
    <row r="297" spans="1:1" x14ac:dyDescent="0.25">
      <c r="A297" s="8">
        <v>53055</v>
      </c>
    </row>
    <row r="298" spans="1:1" x14ac:dyDescent="0.25">
      <c r="A298" s="8">
        <v>53057</v>
      </c>
    </row>
    <row r="299" spans="1:1" x14ac:dyDescent="0.25">
      <c r="A299" s="8">
        <v>53059</v>
      </c>
    </row>
    <row r="300" spans="1:1" x14ac:dyDescent="0.25">
      <c r="A300" s="8">
        <v>53061</v>
      </c>
    </row>
    <row r="301" spans="1:1" x14ac:dyDescent="0.25">
      <c r="A301" s="8">
        <v>53067</v>
      </c>
    </row>
    <row r="302" spans="1:1" x14ac:dyDescent="0.25">
      <c r="A302" s="8">
        <v>53069</v>
      </c>
    </row>
    <row r="303" spans="1:1" x14ac:dyDescent="0.25">
      <c r="A303" s="8">
        <v>53073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sheetPr>
  <dimension ref="A1:F14"/>
  <sheetViews>
    <sheetView zoomScale="80" zoomScaleNormal="80" workbookViewId="0">
      <selection activeCell="C14" sqref="C14"/>
    </sheetView>
  </sheetViews>
  <sheetFormatPr defaultColWidth="8.85546875" defaultRowHeight="15" x14ac:dyDescent="0.25"/>
  <cols>
    <col min="1" max="1" width="23.42578125" customWidth="1"/>
    <col min="2" max="3" width="21.28515625" customWidth="1"/>
    <col min="4" max="4" width="12.85546875" customWidth="1"/>
    <col min="5" max="5" width="85.140625" customWidth="1"/>
    <col min="6" max="6" width="29.140625" customWidth="1"/>
  </cols>
  <sheetData>
    <row r="1" spans="1:6" x14ac:dyDescent="0.25">
      <c r="A1" s="1" t="s">
        <v>0</v>
      </c>
      <c r="B1" s="1" t="s">
        <v>1</v>
      </c>
      <c r="C1" s="1" t="s">
        <v>10</v>
      </c>
      <c r="D1" s="1" t="s">
        <v>27</v>
      </c>
      <c r="E1" s="1" t="s">
        <v>2</v>
      </c>
      <c r="F1" s="1" t="s">
        <v>3</v>
      </c>
    </row>
    <row r="2" spans="1:6" s="5" customFormat="1" x14ac:dyDescent="0.25">
      <c r="A2" s="5" t="s">
        <v>33</v>
      </c>
      <c r="F2" s="2" t="s">
        <v>34</v>
      </c>
    </row>
    <row r="3" spans="1:6" ht="60" x14ac:dyDescent="0.25">
      <c r="A3" t="s">
        <v>4</v>
      </c>
      <c r="B3" t="s">
        <v>6</v>
      </c>
      <c r="C3" t="s">
        <v>12</v>
      </c>
      <c r="D3">
        <v>2014</v>
      </c>
      <c r="E3" s="3" t="s">
        <v>7</v>
      </c>
      <c r="F3" s="2" t="s">
        <v>5</v>
      </c>
    </row>
    <row r="4" spans="1:6" ht="75" x14ac:dyDescent="0.25">
      <c r="A4" t="s">
        <v>4</v>
      </c>
      <c r="B4" t="s">
        <v>13</v>
      </c>
      <c r="C4" t="s">
        <v>11</v>
      </c>
      <c r="D4" t="s">
        <v>36</v>
      </c>
      <c r="E4" s="3" t="s">
        <v>8</v>
      </c>
      <c r="F4" s="2" t="s">
        <v>9</v>
      </c>
    </row>
    <row r="5" spans="1:6" ht="60" x14ac:dyDescent="0.25">
      <c r="A5" t="s">
        <v>4</v>
      </c>
      <c r="B5" t="s">
        <v>13</v>
      </c>
      <c r="C5" t="s">
        <v>14</v>
      </c>
      <c r="D5">
        <v>2013</v>
      </c>
      <c r="E5" s="3" t="s">
        <v>16</v>
      </c>
      <c r="F5" s="2" t="s">
        <v>15</v>
      </c>
    </row>
    <row r="6" spans="1:6" x14ac:dyDescent="0.25">
      <c r="A6" t="s">
        <v>4</v>
      </c>
      <c r="B6" t="s">
        <v>13</v>
      </c>
      <c r="C6" t="s">
        <v>17</v>
      </c>
      <c r="D6">
        <v>2018</v>
      </c>
      <c r="E6" s="3" t="s">
        <v>18</v>
      </c>
      <c r="F6" s="2" t="s">
        <v>19</v>
      </c>
    </row>
    <row r="7" spans="1:6" x14ac:dyDescent="0.25">
      <c r="A7" t="s">
        <v>4</v>
      </c>
      <c r="B7" t="s">
        <v>13</v>
      </c>
      <c r="C7" t="s">
        <v>20</v>
      </c>
      <c r="D7">
        <v>2019</v>
      </c>
      <c r="E7" s="3" t="s">
        <v>21</v>
      </c>
      <c r="F7" s="2" t="s">
        <v>22</v>
      </c>
    </row>
    <row r="8" spans="1:6" x14ac:dyDescent="0.25">
      <c r="A8" t="s">
        <v>4</v>
      </c>
      <c r="B8" t="s">
        <v>23</v>
      </c>
      <c r="C8" t="s">
        <v>2853</v>
      </c>
      <c r="D8" t="s">
        <v>2854</v>
      </c>
      <c r="E8" s="3" t="s">
        <v>2855</v>
      </c>
      <c r="F8" s="2" t="s">
        <v>34</v>
      </c>
    </row>
    <row r="9" spans="1:6" x14ac:dyDescent="0.25">
      <c r="A9" t="s">
        <v>4</v>
      </c>
      <c r="B9" t="s">
        <v>23</v>
      </c>
      <c r="C9" t="s">
        <v>2856</v>
      </c>
      <c r="D9" t="s">
        <v>2857</v>
      </c>
      <c r="E9" s="3" t="s">
        <v>2858</v>
      </c>
      <c r="F9" s="2" t="s">
        <v>2859</v>
      </c>
    </row>
    <row r="10" spans="1:6" x14ac:dyDescent="0.25">
      <c r="A10" t="s">
        <v>4</v>
      </c>
      <c r="B10" t="s">
        <v>23</v>
      </c>
      <c r="C10" t="s">
        <v>24</v>
      </c>
      <c r="D10" t="s">
        <v>35</v>
      </c>
      <c r="E10" s="3" t="s">
        <v>25</v>
      </c>
      <c r="F10" s="2" t="s">
        <v>26</v>
      </c>
    </row>
    <row r="11" spans="1:6" ht="135" x14ac:dyDescent="0.25">
      <c r="A11" t="s">
        <v>32</v>
      </c>
      <c r="B11" t="s">
        <v>13</v>
      </c>
      <c r="C11" t="s">
        <v>28</v>
      </c>
      <c r="D11" t="s">
        <v>30</v>
      </c>
      <c r="E11" s="3" t="s">
        <v>2797</v>
      </c>
      <c r="F11" t="s">
        <v>31</v>
      </c>
    </row>
    <row r="12" spans="1:6" ht="60" x14ac:dyDescent="0.25">
      <c r="A12" t="s">
        <v>38</v>
      </c>
      <c r="B12" t="s">
        <v>13</v>
      </c>
      <c r="C12" t="s">
        <v>40</v>
      </c>
      <c r="D12">
        <v>2019</v>
      </c>
      <c r="E12" s="3" t="s">
        <v>39</v>
      </c>
      <c r="F12" s="2" t="s">
        <v>37</v>
      </c>
    </row>
    <row r="13" spans="1:6" ht="90" x14ac:dyDescent="0.25">
      <c r="A13" t="s">
        <v>2864</v>
      </c>
      <c r="B13" t="s">
        <v>2928</v>
      </c>
      <c r="C13" t="s">
        <v>2929</v>
      </c>
      <c r="D13">
        <v>2020</v>
      </c>
      <c r="E13" s="3" t="s">
        <v>2930</v>
      </c>
      <c r="F13" s="2" t="s">
        <v>2910</v>
      </c>
    </row>
    <row r="14" spans="1:6" ht="135" x14ac:dyDescent="0.25">
      <c r="A14" t="s">
        <v>2940</v>
      </c>
      <c r="B14" t="s">
        <v>2941</v>
      </c>
      <c r="C14" t="s">
        <v>3469</v>
      </c>
      <c r="D14">
        <v>2020</v>
      </c>
      <c r="E14" s="3" t="s">
        <v>3470</v>
      </c>
      <c r="F14" s="2" t="s">
        <v>3471</v>
      </c>
    </row>
  </sheetData>
  <hyperlinks>
    <hyperlink ref="F3" r:id="rId1" xr:uid="{00000000-0004-0000-0000-000000000000}"/>
    <hyperlink ref="F4" r:id="rId2" xr:uid="{00000000-0004-0000-0000-000001000000}"/>
    <hyperlink ref="F5" r:id="rId3" xr:uid="{00000000-0004-0000-0000-000002000000}"/>
    <hyperlink ref="F6" r:id="rId4" xr:uid="{00000000-0004-0000-0000-000003000000}"/>
    <hyperlink ref="F7" r:id="rId5" xr:uid="{00000000-0004-0000-0000-000004000000}"/>
    <hyperlink ref="F10" r:id="rId6" xr:uid="{00000000-0004-0000-0000-000005000000}"/>
    <hyperlink ref="F2" r:id="rId7" xr:uid="{00000000-0004-0000-0000-000006000000}"/>
    <hyperlink ref="F12" r:id="rId8" xr:uid="{00000000-0004-0000-0000-000007000000}"/>
    <hyperlink ref="F14" r:id="rId9" xr:uid="{D85BD9CC-E77B-438F-9C45-1C1284B9A077}"/>
    <hyperlink ref="F13" r:id="rId10" xr:uid="{DDA7E7C1-7F2F-4584-9998-0001E8709E93}"/>
  </hyperlinks>
  <pageMargins left="0.7" right="0.7" top="0.75" bottom="0.75" header="0.3" footer="0.3"/>
  <pageSetup orientation="portrait" horizontalDpi="1200" verticalDpi="1200"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M148"/>
  <sheetViews>
    <sheetView workbookViewId="0">
      <selection activeCell="B2" sqref="B2"/>
    </sheetView>
  </sheetViews>
  <sheetFormatPr defaultColWidth="8.85546875" defaultRowHeight="15" x14ac:dyDescent="0.25"/>
  <sheetData>
    <row r="1" spans="1:13" x14ac:dyDescent="0.25">
      <c r="A1" s="1" t="s">
        <v>196</v>
      </c>
      <c r="B1" s="1" t="s">
        <v>2842</v>
      </c>
      <c r="C1" s="1" t="s">
        <v>2849</v>
      </c>
      <c r="D1" s="1" t="s">
        <v>2850</v>
      </c>
      <c r="G1" s="1" t="s">
        <v>2851</v>
      </c>
      <c r="H1" s="1" t="s">
        <v>2861</v>
      </c>
      <c r="I1" s="1" t="s">
        <v>2862</v>
      </c>
      <c r="J1" s="1" t="s">
        <v>2863</v>
      </c>
      <c r="K1" s="1" t="s">
        <v>2860</v>
      </c>
      <c r="L1" s="25" t="s">
        <v>2865</v>
      </c>
      <c r="M1" s="25" t="s">
        <v>2866</v>
      </c>
    </row>
    <row r="2" spans="1:13" x14ac:dyDescent="0.25">
      <c r="A2">
        <v>1003</v>
      </c>
      <c r="B2" s="24">
        <f>AVERAGEIFS(Combined!C:C,Combined!A:A,Accr_County!A2)</f>
        <v>5.105833333333333</v>
      </c>
      <c r="C2" s="24">
        <f>IF(_xlfn.MAXIFS(Combined!D:D,Combined!A:A,Accr_County!A2)=B2,"#N/A",_xlfn.MAXIFS(Combined!D:D,Combined!A:A,Accr_County!A2))</f>
        <v>7.97</v>
      </c>
      <c r="D2" s="24">
        <f>IF(_xlfn.MINIFS(Combined!E:E,Combined!A:A,Accr_County!A2)=B2,"#N/A",_xlfn.MINIFS(Combined!E:E,Combined!A:A,Accr_County!A2))</f>
        <v>0.85</v>
      </c>
      <c r="G2">
        <v>53057</v>
      </c>
      <c r="H2" s="24">
        <v>-2.0518461538461539</v>
      </c>
      <c r="I2" s="24"/>
      <c r="J2" s="24"/>
      <c r="K2" s="11">
        <f>I2-J2</f>
        <v>0</v>
      </c>
      <c r="L2" s="11">
        <f>H2-2.5</f>
        <v>-4.5518461538461539</v>
      </c>
      <c r="M2" s="24">
        <f>H2+2.5</f>
        <v>0.44815384615384612</v>
      </c>
    </row>
    <row r="3" spans="1:13" x14ac:dyDescent="0.25">
      <c r="A3">
        <v>1097</v>
      </c>
      <c r="B3" s="24">
        <f>AVERAGEIFS(Combined!C:C,Combined!A:A,Accr_County!A3)</f>
        <v>7.1950000000000003</v>
      </c>
      <c r="C3" s="24">
        <f>IF(_xlfn.MAXIFS(Combined!D:D,Combined!A:A,Accr_County!A3)=B3,"#N/A",_xlfn.MAXIFS(Combined!D:D,Combined!A:A,Accr_County!A3))</f>
        <v>14.8</v>
      </c>
      <c r="D3" s="24">
        <f>IF(_xlfn.MINIFS(Combined!E:E,Combined!A:A,Accr_County!A3)=B3,"#N/A",_xlfn.MINIFS(Combined!E:E,Combined!A:A,Accr_County!A3))</f>
        <v>2.9</v>
      </c>
      <c r="G3">
        <v>6041</v>
      </c>
      <c r="H3" s="24">
        <v>0</v>
      </c>
      <c r="I3" s="24"/>
      <c r="J3" s="24"/>
      <c r="K3" s="11">
        <f t="shared" ref="K3:K66" si="0">I3-J3</f>
        <v>0</v>
      </c>
      <c r="L3" s="11">
        <f t="shared" ref="L3:L66" si="1">H3-2.5</f>
        <v>-2.5</v>
      </c>
      <c r="M3" s="24">
        <f t="shared" ref="M3:M66" si="2">H3+2.5</f>
        <v>2.5</v>
      </c>
    </row>
    <row r="4" spans="1:13" x14ac:dyDescent="0.25">
      <c r="A4">
        <v>6001</v>
      </c>
      <c r="B4" s="24">
        <f>AVERAGEIFS(Combined!C:C,Combined!A:A,Accr_County!A4)</f>
        <v>6.3500000000000005</v>
      </c>
      <c r="C4" s="24">
        <f>IF(_xlfn.MAXIFS(Combined!D:D,Combined!A:A,Accr_County!A4)=B4,"#N/A",_xlfn.MAXIFS(Combined!D:D,Combined!A:A,Accr_County!A4))</f>
        <v>8.6</v>
      </c>
      <c r="D4" s="24">
        <f>IF(_xlfn.MINIFS(Combined!E:E,Combined!A:A,Accr_County!A4)=B4,"#N/A",_xlfn.MINIFS(Combined!E:E,Combined!A:A,Accr_County!A4))</f>
        <v>5</v>
      </c>
      <c r="G4">
        <v>48167</v>
      </c>
      <c r="H4" s="24">
        <v>0</v>
      </c>
      <c r="I4" s="24"/>
      <c r="J4" s="24"/>
      <c r="K4" s="11">
        <f t="shared" si="0"/>
        <v>0</v>
      </c>
      <c r="L4" s="11">
        <f t="shared" si="1"/>
        <v>-2.5</v>
      </c>
      <c r="M4" s="24">
        <f t="shared" si="2"/>
        <v>2.5</v>
      </c>
    </row>
    <row r="5" spans="1:13" x14ac:dyDescent="0.25">
      <c r="A5">
        <v>6023</v>
      </c>
      <c r="B5" s="24">
        <f>AVERAGEIFS(Combined!C:C,Combined!A:A,Accr_County!A5)</f>
        <v>4.9142857142857137</v>
      </c>
      <c r="C5" s="24">
        <f>IF(_xlfn.MAXIFS(Combined!D:D,Combined!A:A,Accr_County!A5)=B5,"#N/A",_xlfn.MAXIFS(Combined!D:D,Combined!A:A,Accr_County!A5))</f>
        <v>7</v>
      </c>
      <c r="D5" s="24">
        <f>IF(_xlfn.MINIFS(Combined!E:E,Combined!A:A,Accr_County!A5)=B5,"#N/A",_xlfn.MINIFS(Combined!E:E,Combined!A:A,Accr_County!A5))</f>
        <v>0.3</v>
      </c>
      <c r="G5">
        <v>51097</v>
      </c>
      <c r="H5" s="24">
        <v>0.12</v>
      </c>
      <c r="I5" s="24"/>
      <c r="J5" s="24"/>
      <c r="K5" s="11">
        <f t="shared" si="0"/>
        <v>0</v>
      </c>
      <c r="L5" s="11">
        <f t="shared" si="1"/>
        <v>-2.38</v>
      </c>
      <c r="M5" s="24">
        <f t="shared" si="2"/>
        <v>2.62</v>
      </c>
    </row>
    <row r="6" spans="1:13" x14ac:dyDescent="0.25">
      <c r="A6">
        <v>6041</v>
      </c>
      <c r="B6" s="24">
        <f>AVERAGEIFS(Combined!C:C,Combined!A:A,Accr_County!A6)</f>
        <v>3.5500000000000003</v>
      </c>
      <c r="C6" s="24">
        <f>IF(_xlfn.MAXIFS(Combined!D:D,Combined!A:A,Accr_County!A6)=B6,"#N/A",_xlfn.MAXIFS(Combined!D:D,Combined!A:A,Accr_County!A6))</f>
        <v>8.5</v>
      </c>
      <c r="D6" s="24">
        <f>IF(_xlfn.MINIFS(Combined!E:E,Combined!A:A,Accr_County!A6)=B6,"#N/A",_xlfn.MINIFS(Combined!E:E,Combined!A:A,Accr_County!A6))</f>
        <v>0</v>
      </c>
      <c r="G6">
        <v>51101</v>
      </c>
      <c r="H6" s="24">
        <v>0.27</v>
      </c>
      <c r="I6" s="24"/>
      <c r="J6" s="24"/>
      <c r="K6" s="11">
        <f t="shared" si="0"/>
        <v>0</v>
      </c>
      <c r="L6" s="11">
        <f t="shared" si="1"/>
        <v>-2.23</v>
      </c>
      <c r="M6" s="24">
        <f t="shared" si="2"/>
        <v>2.77</v>
      </c>
    </row>
    <row r="7" spans="1:13" x14ac:dyDescent="0.25">
      <c r="A7">
        <v>6053</v>
      </c>
      <c r="B7" s="24">
        <f>AVERAGEIFS(Combined!C:C,Combined!A:A,Accr_County!A7)</f>
        <v>4.6231041666666668</v>
      </c>
      <c r="C7" s="24">
        <f>IF(_xlfn.MAXIFS(Combined!D:D,Combined!A:A,Accr_County!A7)=B7,"#N/A",_xlfn.MAXIFS(Combined!D:D,Combined!A:A,Accr_County!A7))</f>
        <v>9.5</v>
      </c>
      <c r="D7" s="24">
        <f>IF(_xlfn.MINIFS(Combined!E:E,Combined!A:A,Accr_County!A7)=B7,"#N/A",_xlfn.MINIFS(Combined!E:E,Combined!A:A,Accr_County!A7))</f>
        <v>1.4128750000000001</v>
      </c>
      <c r="G7">
        <v>36005</v>
      </c>
      <c r="H7" s="24">
        <v>1.1000000000000001</v>
      </c>
      <c r="I7" s="24"/>
      <c r="J7" s="24"/>
      <c r="K7" s="11">
        <f t="shared" si="0"/>
        <v>0</v>
      </c>
      <c r="L7" s="11">
        <f t="shared" si="1"/>
        <v>-1.4</v>
      </c>
      <c r="M7" s="24">
        <f t="shared" si="2"/>
        <v>3.6</v>
      </c>
    </row>
    <row r="8" spans="1:13" x14ac:dyDescent="0.25">
      <c r="A8">
        <v>6055</v>
      </c>
      <c r="B8" s="24">
        <f>AVERAGEIFS(Combined!C:C,Combined!A:A,Accr_County!A8)</f>
        <v>3.3566666666666669</v>
      </c>
      <c r="C8" s="24">
        <f>IF(_xlfn.MAXIFS(Combined!D:D,Combined!A:A,Accr_County!A8)=B8,"#N/A",_xlfn.MAXIFS(Combined!D:D,Combined!A:A,Accr_County!A8))</f>
        <v>7.7</v>
      </c>
      <c r="D8" s="24">
        <f>IF(_xlfn.MINIFS(Combined!E:E,Combined!A:A,Accr_County!A8)=B8,"#N/A",_xlfn.MINIFS(Combined!E:E,Combined!A:A,Accr_County!A8))</f>
        <v>1.1000000000000001</v>
      </c>
      <c r="G8">
        <v>48291</v>
      </c>
      <c r="H8" s="24">
        <v>1.3</v>
      </c>
      <c r="I8" s="24"/>
      <c r="J8" s="24"/>
      <c r="K8" s="11">
        <f t="shared" si="0"/>
        <v>0</v>
      </c>
      <c r="L8" s="11">
        <f t="shared" si="1"/>
        <v>-1.2</v>
      </c>
      <c r="M8" s="24">
        <f t="shared" si="2"/>
        <v>3.8</v>
      </c>
    </row>
    <row r="9" spans="1:13" x14ac:dyDescent="0.25">
      <c r="A9">
        <v>6059</v>
      </c>
      <c r="B9" s="24">
        <f>AVERAGEIFS(Combined!C:C,Combined!A:A,Accr_County!A9)</f>
        <v>3.3333333333333335</v>
      </c>
      <c r="C9" s="24">
        <f>IF(_xlfn.MAXIFS(Combined!D:D,Combined!A:A,Accr_County!A9)=B9,"#N/A",_xlfn.MAXIFS(Combined!D:D,Combined!A:A,Accr_County!A9))</f>
        <v>4</v>
      </c>
      <c r="D9" s="24">
        <f>IF(_xlfn.MINIFS(Combined!E:E,Combined!A:A,Accr_County!A9)=B9,"#N/A",_xlfn.MINIFS(Combined!E:E,Combined!A:A,Accr_County!A9))</f>
        <v>2</v>
      </c>
      <c r="G9">
        <v>24047</v>
      </c>
      <c r="H9" s="24">
        <v>1.5</v>
      </c>
      <c r="I9" s="24"/>
      <c r="J9" s="24"/>
      <c r="K9" s="11">
        <f t="shared" si="0"/>
        <v>0</v>
      </c>
      <c r="L9" s="11">
        <f t="shared" si="1"/>
        <v>-1</v>
      </c>
      <c r="M9" s="24">
        <f t="shared" si="2"/>
        <v>4</v>
      </c>
    </row>
    <row r="10" spans="1:13" x14ac:dyDescent="0.25">
      <c r="A10">
        <v>6073</v>
      </c>
      <c r="B10" s="24">
        <f>AVERAGEIFS(Combined!C:C,Combined!A:A,Accr_County!A10)</f>
        <v>8.1238095238095234</v>
      </c>
      <c r="C10" s="24">
        <f>IF(_xlfn.MAXIFS(Combined!D:D,Combined!A:A,Accr_County!A10)=B10,"#N/A",_xlfn.MAXIFS(Combined!D:D,Combined!A:A,Accr_County!A10))</f>
        <v>10.6</v>
      </c>
      <c r="D10" s="24">
        <f>IF(_xlfn.MINIFS(Combined!E:E,Combined!A:A,Accr_County!A10)=B10,"#N/A",_xlfn.MINIFS(Combined!E:E,Combined!A:A,Accr_County!A10))</f>
        <v>5.9</v>
      </c>
      <c r="G10">
        <v>9011</v>
      </c>
      <c r="H10" s="24">
        <v>2.2160000000000006</v>
      </c>
      <c r="I10" s="24">
        <v>3.3</v>
      </c>
      <c r="J10" s="24">
        <v>1.1000000000000001</v>
      </c>
      <c r="K10" s="11">
        <f t="shared" si="0"/>
        <v>2.1999999999999997</v>
      </c>
      <c r="L10" s="11">
        <f t="shared" si="1"/>
        <v>-0.28399999999999936</v>
      </c>
      <c r="M10" s="24">
        <f t="shared" si="2"/>
        <v>4.7160000000000011</v>
      </c>
    </row>
    <row r="11" spans="1:13" x14ac:dyDescent="0.25">
      <c r="A11">
        <v>6079</v>
      </c>
      <c r="B11" s="24">
        <f>AVERAGEIFS(Combined!C:C,Combined!A:A,Accr_County!A11)</f>
        <v>9.5</v>
      </c>
      <c r="C11" s="24" t="str">
        <f>IF(_xlfn.MAXIFS(Combined!D:D,Combined!A:A,Accr_County!A11)=B11,"#N/A",_xlfn.MAXIFS(Combined!D:D,Combined!A:A,Accr_County!A11))</f>
        <v>#N/A</v>
      </c>
      <c r="D11" s="24" t="str">
        <f>IF(_xlfn.MINIFS(Combined!E:E,Combined!A:A,Accr_County!A11)=B11,"#N/A",_xlfn.MINIFS(Combined!E:E,Combined!A:A,Accr_County!A11))</f>
        <v>#N/A</v>
      </c>
      <c r="G11">
        <v>34009</v>
      </c>
      <c r="H11" s="24">
        <v>2.3214285714285716</v>
      </c>
      <c r="I11" s="24">
        <v>7</v>
      </c>
      <c r="J11" s="24">
        <v>-1.5</v>
      </c>
      <c r="K11" s="11">
        <f t="shared" si="0"/>
        <v>8.5</v>
      </c>
      <c r="L11" s="11">
        <f t="shared" si="1"/>
        <v>-0.17857142857142838</v>
      </c>
      <c r="M11" s="24">
        <f t="shared" si="2"/>
        <v>4.8214285714285712</v>
      </c>
    </row>
    <row r="12" spans="1:13" x14ac:dyDescent="0.25">
      <c r="A12">
        <v>6081</v>
      </c>
      <c r="B12" s="24">
        <f>AVERAGEIFS(Combined!C:C,Combined!A:A,Accr_County!A12)</f>
        <v>5.166666666666667</v>
      </c>
      <c r="C12" s="24">
        <f>IF(_xlfn.MAXIFS(Combined!D:D,Combined!A:A,Accr_County!A12)=B12,"#N/A",_xlfn.MAXIFS(Combined!D:D,Combined!A:A,Accr_County!A12))</f>
        <v>6.5</v>
      </c>
      <c r="D12" s="24">
        <f>IF(_xlfn.MINIFS(Combined!E:E,Combined!A:A,Accr_County!A12)=B12,"#N/A",_xlfn.MINIFS(Combined!E:E,Combined!A:A,Accr_County!A12))</f>
        <v>4</v>
      </c>
      <c r="G12">
        <v>45043</v>
      </c>
      <c r="H12" s="24">
        <v>2.4571428571428577</v>
      </c>
      <c r="I12" s="24">
        <v>4.8</v>
      </c>
      <c r="J12" s="24">
        <v>0</v>
      </c>
      <c r="K12" s="11">
        <f t="shared" si="0"/>
        <v>4.8</v>
      </c>
      <c r="L12" s="11">
        <f t="shared" si="1"/>
        <v>-4.2857142857142261E-2</v>
      </c>
      <c r="M12" s="24">
        <f t="shared" si="2"/>
        <v>4.9571428571428573</v>
      </c>
    </row>
    <row r="13" spans="1:13" x14ac:dyDescent="0.25">
      <c r="A13">
        <v>6083</v>
      </c>
      <c r="B13" s="24">
        <f>AVERAGEIFS(Combined!C:C,Combined!A:A,Accr_County!A13)</f>
        <v>9.5</v>
      </c>
      <c r="C13" s="24" t="str">
        <f>IF(_xlfn.MAXIFS(Combined!D:D,Combined!A:A,Accr_County!A13)=B13,"#N/A",_xlfn.MAXIFS(Combined!D:D,Combined!A:A,Accr_County!A13))</f>
        <v>#N/A</v>
      </c>
      <c r="D13" s="24" t="str">
        <f>IF(_xlfn.MINIFS(Combined!E:E,Combined!A:A,Accr_County!A13)=B13,"#N/A",_xlfn.MINIFS(Combined!E:E,Combined!A:A,Accr_County!A13))</f>
        <v>#N/A</v>
      </c>
      <c r="G13">
        <v>45051</v>
      </c>
      <c r="H13" s="24">
        <v>2.4571428571428577</v>
      </c>
      <c r="I13" s="24">
        <v>4.8</v>
      </c>
      <c r="J13" s="24">
        <v>0</v>
      </c>
      <c r="K13" s="11">
        <f t="shared" si="0"/>
        <v>4.8</v>
      </c>
      <c r="L13" s="11">
        <f t="shared" si="1"/>
        <v>-4.2857142857142261E-2</v>
      </c>
      <c r="M13" s="24">
        <f t="shared" si="2"/>
        <v>4.9571428571428573</v>
      </c>
    </row>
    <row r="14" spans="1:13" x14ac:dyDescent="0.25">
      <c r="A14">
        <v>6085</v>
      </c>
      <c r="B14" s="24">
        <f>AVERAGEIFS(Combined!C:C,Combined!A:A,Accr_County!A14)</f>
        <v>6.5</v>
      </c>
      <c r="C14" s="24" t="str">
        <f>IF(_xlfn.MAXIFS(Combined!D:D,Combined!A:A,Accr_County!A14)=B14,"#N/A",_xlfn.MAXIFS(Combined!D:D,Combined!A:A,Accr_County!A14))</f>
        <v>#N/A</v>
      </c>
      <c r="D14" s="24" t="str">
        <f>IF(_xlfn.MINIFS(Combined!E:E,Combined!A:A,Accr_County!A14)=B14,"#N/A",_xlfn.MINIFS(Combined!E:E,Combined!A:A,Accr_County!A14))</f>
        <v>#N/A</v>
      </c>
      <c r="G14">
        <v>45067</v>
      </c>
      <c r="H14" s="24">
        <v>2.4571428571428577</v>
      </c>
      <c r="I14" s="24">
        <v>4.8</v>
      </c>
      <c r="J14" s="24">
        <v>0</v>
      </c>
      <c r="K14" s="11">
        <f t="shared" si="0"/>
        <v>4.8</v>
      </c>
      <c r="L14" s="11">
        <f t="shared" si="1"/>
        <v>-4.2857142857142261E-2</v>
      </c>
      <c r="M14" s="24">
        <f t="shared" si="2"/>
        <v>4.9571428571428573</v>
      </c>
    </row>
    <row r="15" spans="1:13" x14ac:dyDescent="0.25">
      <c r="A15">
        <v>6095</v>
      </c>
      <c r="B15" s="24">
        <f>AVERAGEIFS(Combined!C:C,Combined!A:A,Accr_County!A15)</f>
        <v>3.08</v>
      </c>
      <c r="C15" s="24">
        <f>IF(_xlfn.MAXIFS(Combined!D:D,Combined!A:A,Accr_County!A15)=B15,"#N/A",_xlfn.MAXIFS(Combined!D:D,Combined!A:A,Accr_County!A15))</f>
        <v>6.5</v>
      </c>
      <c r="D15" s="24">
        <f>IF(_xlfn.MINIFS(Combined!E:E,Combined!A:A,Accr_County!A15)=B15,"#N/A",_xlfn.MINIFS(Combined!E:E,Combined!A:A,Accr_County!A15))</f>
        <v>1.37</v>
      </c>
      <c r="G15">
        <v>53049</v>
      </c>
      <c r="H15" s="24">
        <v>2.5666666666666669</v>
      </c>
      <c r="I15" s="24">
        <v>2.8</v>
      </c>
      <c r="J15" s="24">
        <v>2.1</v>
      </c>
      <c r="K15" s="11">
        <f t="shared" si="0"/>
        <v>0.69999999999999973</v>
      </c>
      <c r="L15" s="11">
        <f t="shared" si="1"/>
        <v>6.6666666666666874E-2</v>
      </c>
      <c r="M15" s="24">
        <f t="shared" si="2"/>
        <v>5.0666666666666664</v>
      </c>
    </row>
    <row r="16" spans="1:13" x14ac:dyDescent="0.25">
      <c r="A16">
        <v>6097</v>
      </c>
      <c r="B16" s="24">
        <f>AVERAGEIFS(Combined!C:C,Combined!A:A,Accr_County!A16)</f>
        <v>3.08</v>
      </c>
      <c r="C16" s="24">
        <f>IF(_xlfn.MAXIFS(Combined!D:D,Combined!A:A,Accr_County!A16)=B16,"#N/A",_xlfn.MAXIFS(Combined!D:D,Combined!A:A,Accr_County!A16))</f>
        <v>6.5</v>
      </c>
      <c r="D16" s="24">
        <f>IF(_xlfn.MINIFS(Combined!E:E,Combined!A:A,Accr_County!A16)=B16,"#N/A",_xlfn.MINIFS(Combined!E:E,Combined!A:A,Accr_County!A16))</f>
        <v>1.37</v>
      </c>
      <c r="G16">
        <v>33015</v>
      </c>
      <c r="H16" s="24">
        <v>2.7051904761904764</v>
      </c>
      <c r="I16" s="24">
        <v>5.9</v>
      </c>
      <c r="J16" s="24">
        <v>1.7237142857142853</v>
      </c>
      <c r="K16" s="11">
        <f t="shared" si="0"/>
        <v>4.176285714285715</v>
      </c>
      <c r="L16" s="11">
        <f t="shared" si="1"/>
        <v>0.20519047619047637</v>
      </c>
      <c r="M16" s="24">
        <f t="shared" si="2"/>
        <v>5.2051904761904764</v>
      </c>
    </row>
    <row r="17" spans="1:13" x14ac:dyDescent="0.25">
      <c r="A17">
        <v>9001</v>
      </c>
      <c r="B17" s="24">
        <f>AVERAGEIFS(Combined!C:C,Combined!A:A,Accr_County!A17)</f>
        <v>4.4333333333333336</v>
      </c>
      <c r="C17" s="24">
        <f>IF(_xlfn.MAXIFS(Combined!D:D,Combined!A:A,Accr_County!A17)=B17,"#N/A",_xlfn.MAXIFS(Combined!D:D,Combined!A:A,Accr_County!A17))</f>
        <v>6</v>
      </c>
      <c r="D17" s="24">
        <f>IF(_xlfn.MINIFS(Combined!E:E,Combined!A:A,Accr_County!A17)=B17,"#N/A",_xlfn.MINIFS(Combined!E:E,Combined!A:A,Accr_County!A17))</f>
        <v>3.5</v>
      </c>
      <c r="G17">
        <v>13191</v>
      </c>
      <c r="H17" s="24">
        <v>2.7694444444444453</v>
      </c>
      <c r="I17" s="24">
        <v>4.8</v>
      </c>
      <c r="J17" s="24">
        <v>0.3</v>
      </c>
      <c r="K17" s="11">
        <f t="shared" si="0"/>
        <v>4.5</v>
      </c>
      <c r="L17" s="11">
        <f t="shared" si="1"/>
        <v>0.26944444444444526</v>
      </c>
      <c r="M17" s="24">
        <f t="shared" si="2"/>
        <v>5.2694444444444457</v>
      </c>
    </row>
    <row r="18" spans="1:13" x14ac:dyDescent="0.25">
      <c r="A18">
        <v>9007</v>
      </c>
      <c r="B18" s="24">
        <f>AVERAGEIFS(Combined!C:C,Combined!A:A,Accr_County!A18)</f>
        <v>3.5416666666666665</v>
      </c>
      <c r="C18" s="24">
        <f>IF(_xlfn.MAXIFS(Combined!D:D,Combined!A:A,Accr_County!A18)=B18,"#N/A",_xlfn.MAXIFS(Combined!D:D,Combined!A:A,Accr_County!A18))</f>
        <v>5.9</v>
      </c>
      <c r="D18" s="24">
        <f>IF(_xlfn.MINIFS(Combined!E:E,Combined!A:A,Accr_County!A18)=B18,"#N/A",_xlfn.MINIFS(Combined!E:E,Combined!A:A,Accr_County!A18))</f>
        <v>2.2749999999999999</v>
      </c>
      <c r="G18">
        <v>48355</v>
      </c>
      <c r="H18" s="24">
        <v>2.8200000000000003</v>
      </c>
      <c r="I18" s="24">
        <v>2.83</v>
      </c>
      <c r="J18" s="24">
        <v>2.81</v>
      </c>
      <c r="K18" s="11">
        <f t="shared" si="0"/>
        <v>2.0000000000000018E-2</v>
      </c>
      <c r="L18" s="11">
        <f t="shared" si="1"/>
        <v>0.32000000000000028</v>
      </c>
      <c r="M18" s="24">
        <f t="shared" si="2"/>
        <v>5.32</v>
      </c>
    </row>
    <row r="19" spans="1:13" x14ac:dyDescent="0.25">
      <c r="A19">
        <v>9009</v>
      </c>
      <c r="B19" s="24">
        <f>AVERAGEIFS(Combined!C:C,Combined!A:A,Accr_County!A19)</f>
        <v>4.2333333333333334</v>
      </c>
      <c r="C19" s="24">
        <f>IF(_xlfn.MAXIFS(Combined!D:D,Combined!A:A,Accr_County!A19)=B19,"#N/A",_xlfn.MAXIFS(Combined!D:D,Combined!A:A,Accr_County!A19))</f>
        <v>10.3</v>
      </c>
      <c r="D19" s="24">
        <f>IF(_xlfn.MINIFS(Combined!E:E,Combined!A:A,Accr_County!A19)=B19,"#N/A",_xlfn.MINIFS(Combined!E:E,Combined!A:A,Accr_County!A19))</f>
        <v>1.9</v>
      </c>
      <c r="G19">
        <v>34029</v>
      </c>
      <c r="H19" s="24">
        <v>2.9250000000000003</v>
      </c>
      <c r="I19" s="24">
        <v>5.9</v>
      </c>
      <c r="J19" s="24">
        <v>0.3</v>
      </c>
      <c r="K19" s="11">
        <f t="shared" si="0"/>
        <v>5.6000000000000005</v>
      </c>
      <c r="L19" s="11">
        <f t="shared" si="1"/>
        <v>0.42500000000000027</v>
      </c>
      <c r="M19" s="24">
        <f t="shared" si="2"/>
        <v>5.4250000000000007</v>
      </c>
    </row>
    <row r="20" spans="1:13" x14ac:dyDescent="0.25">
      <c r="A20">
        <v>9011</v>
      </c>
      <c r="B20" s="24">
        <f>AVERAGEIFS(Combined!C:C,Combined!A:A,Accr_County!A20)</f>
        <v>2.2022222222222232</v>
      </c>
      <c r="C20" s="24">
        <f>IF(_xlfn.MAXIFS(Combined!D:D,Combined!A:A,Accr_County!A20)=B20,"#N/A",_xlfn.MAXIFS(Combined!D:D,Combined!A:A,Accr_County!A20))</f>
        <v>3.3</v>
      </c>
      <c r="D20" s="24">
        <f>IF(_xlfn.MINIFS(Combined!E:E,Combined!A:A,Accr_County!A20)=B20,"#N/A",_xlfn.MINIFS(Combined!E:E,Combined!A:A,Accr_County!A20))</f>
        <v>1.1000000000000001</v>
      </c>
      <c r="G20">
        <v>12109</v>
      </c>
      <c r="H20" s="24">
        <v>2.9381111111111107</v>
      </c>
      <c r="I20" s="24"/>
      <c r="J20" s="24"/>
      <c r="K20" s="11">
        <f t="shared" si="0"/>
        <v>0</v>
      </c>
      <c r="L20" s="11">
        <f t="shared" si="1"/>
        <v>0.43811111111111067</v>
      </c>
      <c r="M20" s="24">
        <f t="shared" si="2"/>
        <v>5.4381111111111107</v>
      </c>
    </row>
    <row r="21" spans="1:13" x14ac:dyDescent="0.25">
      <c r="A21">
        <v>10001</v>
      </c>
      <c r="B21" s="24">
        <f>AVERAGEIFS(Combined!C:C,Combined!A:A,Accr_County!A21)</f>
        <v>4.7021875</v>
      </c>
      <c r="C21" s="24">
        <f>IF(_xlfn.MAXIFS(Combined!D:D,Combined!A:A,Accr_County!A21)=B21,"#N/A",_xlfn.MAXIFS(Combined!D:D,Combined!A:A,Accr_County!A21))</f>
        <v>12.4</v>
      </c>
      <c r="D21" s="24">
        <f>IF(_xlfn.MINIFS(Combined!E:E,Combined!A:A,Accr_County!A21)=B21,"#N/A",_xlfn.MINIFS(Combined!E:E,Combined!A:A,Accr_County!A21))</f>
        <v>0.04</v>
      </c>
      <c r="G21">
        <v>41011</v>
      </c>
      <c r="H21" s="24">
        <v>3</v>
      </c>
      <c r="I21" s="24"/>
      <c r="J21" s="24"/>
      <c r="K21" s="11">
        <f t="shared" si="0"/>
        <v>0</v>
      </c>
      <c r="L21" s="11">
        <f t="shared" si="1"/>
        <v>0.5</v>
      </c>
      <c r="M21" s="24">
        <f t="shared" si="2"/>
        <v>5.5</v>
      </c>
    </row>
    <row r="22" spans="1:13" x14ac:dyDescent="0.25">
      <c r="A22" s="27">
        <v>10003</v>
      </c>
      <c r="B22" s="24">
        <f>AVERAGEIFS(Combined!C:C,Combined!A:A,Accr_County!A22)</f>
        <v>10.962949999999999</v>
      </c>
      <c r="C22" s="24">
        <f>IF(_xlfn.MAXIFS(Combined!D:D,Combined!A:A,Accr_County!A22)=B22,"#N/A",_xlfn.MAXIFS(Combined!D:D,Combined!A:A,Accr_County!A22))</f>
        <v>14.6</v>
      </c>
      <c r="D22" s="24">
        <f>IF(_xlfn.MINIFS(Combined!E:E,Combined!A:A,Accr_County!A22)=B22,"#N/A",_xlfn.MINIFS(Combined!E:E,Combined!A:A,Accr_County!A22))</f>
        <v>7.3258999999999999</v>
      </c>
      <c r="G22">
        <v>41041</v>
      </c>
      <c r="H22" s="24">
        <v>3</v>
      </c>
      <c r="I22" s="24"/>
      <c r="J22" s="24"/>
      <c r="K22" s="11">
        <f t="shared" si="0"/>
        <v>0</v>
      </c>
      <c r="L22" s="11">
        <f t="shared" si="1"/>
        <v>0.5</v>
      </c>
      <c r="M22" s="24">
        <f t="shared" si="2"/>
        <v>5.5</v>
      </c>
    </row>
    <row r="23" spans="1:13" x14ac:dyDescent="0.25">
      <c r="A23">
        <v>10005</v>
      </c>
      <c r="B23" s="24">
        <f>AVERAGEIFS(Combined!C:C,Combined!A:A,Accr_County!A23)</f>
        <v>4.0954545454545457</v>
      </c>
      <c r="C23" s="24">
        <f>IF(_xlfn.MAXIFS(Combined!D:D,Combined!A:A,Accr_County!A23)=B23,"#N/A",_xlfn.MAXIFS(Combined!D:D,Combined!A:A,Accr_County!A23))</f>
        <v>10</v>
      </c>
      <c r="D23" s="24">
        <f>IF(_xlfn.MINIFS(Combined!E:E,Combined!A:A,Accr_County!A23)=B23,"#N/A",_xlfn.MINIFS(Combined!E:E,Combined!A:A,Accr_County!A23))</f>
        <v>1.65</v>
      </c>
      <c r="G23">
        <v>41057</v>
      </c>
      <c r="H23" s="24">
        <v>3</v>
      </c>
      <c r="I23" s="24"/>
      <c r="J23" s="24"/>
      <c r="K23" s="11">
        <f t="shared" si="0"/>
        <v>0</v>
      </c>
      <c r="L23" s="11">
        <f t="shared" si="1"/>
        <v>0.5</v>
      </c>
      <c r="M23" s="24">
        <f t="shared" si="2"/>
        <v>5.5</v>
      </c>
    </row>
    <row r="24" spans="1:13" x14ac:dyDescent="0.25">
      <c r="A24">
        <v>12009</v>
      </c>
      <c r="B24" s="24">
        <f>AVERAGEIFS(Combined!C:C,Combined!A:A,Accr_County!A24)</f>
        <v>4.4738095238095239</v>
      </c>
      <c r="C24" s="24">
        <f>IF(_xlfn.MAXIFS(Combined!D:D,Combined!A:A,Accr_County!A24)=B24,"#N/A",_xlfn.MAXIFS(Combined!D:D,Combined!A:A,Accr_County!A24))</f>
        <v>7</v>
      </c>
      <c r="D24" s="24">
        <f>IF(_xlfn.MINIFS(Combined!E:E,Combined!A:A,Accr_County!A24)=B24,"#N/A",_xlfn.MINIFS(Combined!E:E,Combined!A:A,Accr_County!A24))</f>
        <v>0.3</v>
      </c>
      <c r="G24">
        <v>13051</v>
      </c>
      <c r="H24" s="24">
        <v>3.0380952380952384</v>
      </c>
      <c r="I24" s="24">
        <v>7</v>
      </c>
      <c r="J24" s="24">
        <v>0.3</v>
      </c>
      <c r="K24" s="11">
        <f t="shared" si="0"/>
        <v>6.7</v>
      </c>
      <c r="L24" s="11">
        <f t="shared" si="1"/>
        <v>0.5380952380952384</v>
      </c>
      <c r="M24" s="24">
        <f t="shared" si="2"/>
        <v>5.538095238095238</v>
      </c>
    </row>
    <row r="25" spans="1:13" x14ac:dyDescent="0.25">
      <c r="A25">
        <v>12015</v>
      </c>
      <c r="B25" s="24">
        <f>AVERAGEIFS(Combined!C:C,Combined!A:A,Accr_County!A25)</f>
        <v>4.833333333333333</v>
      </c>
      <c r="C25" s="24">
        <f>IF(_xlfn.MAXIFS(Combined!D:D,Combined!A:A,Accr_County!A25)=B25,"#N/A",_xlfn.MAXIFS(Combined!D:D,Combined!A:A,Accr_County!A25))</f>
        <v>5.9</v>
      </c>
      <c r="D25" s="24">
        <f>IF(_xlfn.MINIFS(Combined!E:E,Combined!A:A,Accr_County!A25)=B25,"#N/A",_xlfn.MINIFS(Combined!E:E,Combined!A:A,Accr_County!A25))</f>
        <v>3.9</v>
      </c>
      <c r="G25">
        <v>45053</v>
      </c>
      <c r="H25" s="24">
        <v>3.0380952380952384</v>
      </c>
      <c r="I25" s="24">
        <v>7</v>
      </c>
      <c r="J25" s="24">
        <v>0.3</v>
      </c>
      <c r="K25" s="11">
        <f t="shared" si="0"/>
        <v>6.7</v>
      </c>
      <c r="L25" s="11">
        <f t="shared" si="1"/>
        <v>0.5380952380952384</v>
      </c>
      <c r="M25" s="24">
        <f t="shared" si="2"/>
        <v>5.538095238095238</v>
      </c>
    </row>
    <row r="26" spans="1:13" x14ac:dyDescent="0.25">
      <c r="A26">
        <v>12017</v>
      </c>
      <c r="B26" s="24">
        <f>AVERAGEIFS(Combined!C:C,Combined!A:A,Accr_County!A26)</f>
        <v>4.7111111111111112</v>
      </c>
      <c r="C26" s="24">
        <f>IF(_xlfn.MAXIFS(Combined!D:D,Combined!A:A,Accr_County!A26)=B26,"#N/A",_xlfn.MAXIFS(Combined!D:D,Combined!A:A,Accr_County!A26))</f>
        <v>5.9</v>
      </c>
      <c r="D26" s="24">
        <f>IF(_xlfn.MINIFS(Combined!E:E,Combined!A:A,Accr_County!A26)=B26,"#N/A",_xlfn.MINIFS(Combined!E:E,Combined!A:A,Accr_County!A26))</f>
        <v>4</v>
      </c>
      <c r="G26">
        <v>6055</v>
      </c>
      <c r="H26" s="24">
        <v>3.08</v>
      </c>
      <c r="I26" s="24">
        <v>6.5</v>
      </c>
      <c r="J26" s="24">
        <v>1.37</v>
      </c>
      <c r="K26" s="11">
        <f t="shared" si="0"/>
        <v>5.13</v>
      </c>
      <c r="L26" s="11">
        <f t="shared" si="1"/>
        <v>0.58000000000000007</v>
      </c>
      <c r="M26" s="24">
        <f t="shared" si="2"/>
        <v>5.58</v>
      </c>
    </row>
    <row r="27" spans="1:13" x14ac:dyDescent="0.25">
      <c r="A27">
        <v>12021</v>
      </c>
      <c r="B27" s="24">
        <f>AVERAGEIFS(Combined!C:C,Combined!A:A,Accr_County!A27)</f>
        <v>4.8666666666666663</v>
      </c>
      <c r="C27" s="24">
        <f>IF(_xlfn.MAXIFS(Combined!D:D,Combined!A:A,Accr_County!A27)=B27,"#N/A",_xlfn.MAXIFS(Combined!D:D,Combined!A:A,Accr_County!A27))</f>
        <v>5.9</v>
      </c>
      <c r="D27" s="24">
        <f>IF(_xlfn.MINIFS(Combined!E:E,Combined!A:A,Accr_County!A27)=B27,"#N/A",_xlfn.MINIFS(Combined!E:E,Combined!A:A,Accr_County!A27))</f>
        <v>4</v>
      </c>
      <c r="G27">
        <v>6095</v>
      </c>
      <c r="H27" s="24">
        <v>3.08</v>
      </c>
      <c r="I27" s="24">
        <v>6.5</v>
      </c>
      <c r="J27" s="24">
        <v>1.37</v>
      </c>
      <c r="K27" s="11">
        <f t="shared" si="0"/>
        <v>5.13</v>
      </c>
      <c r="L27" s="11">
        <f t="shared" si="1"/>
        <v>0.58000000000000007</v>
      </c>
      <c r="M27" s="24">
        <f t="shared" si="2"/>
        <v>5.58</v>
      </c>
    </row>
    <row r="28" spans="1:13" x14ac:dyDescent="0.25">
      <c r="A28">
        <v>12029</v>
      </c>
      <c r="B28" s="24">
        <f>AVERAGEIFS(Combined!C:C,Combined!A:A,Accr_County!A28)</f>
        <v>5.1804761904761909</v>
      </c>
      <c r="C28" s="24">
        <f>IF(_xlfn.MAXIFS(Combined!D:D,Combined!A:A,Accr_County!A28)=B28,"#N/A",_xlfn.MAXIFS(Combined!D:D,Combined!A:A,Accr_County!A28))</f>
        <v>6</v>
      </c>
      <c r="D28" s="24">
        <f>IF(_xlfn.MINIFS(Combined!E:E,Combined!A:A,Accr_County!A28)=B28,"#N/A",_xlfn.MINIFS(Combined!E:E,Combined!A:A,Accr_County!A28))</f>
        <v>0.3</v>
      </c>
      <c r="G28">
        <v>6097</v>
      </c>
      <c r="H28" s="24">
        <v>3.08</v>
      </c>
      <c r="I28" s="24">
        <v>6.5</v>
      </c>
      <c r="J28" s="24">
        <v>1.37</v>
      </c>
      <c r="K28" s="11">
        <f t="shared" si="0"/>
        <v>5.13</v>
      </c>
      <c r="L28" s="11">
        <f t="shared" si="1"/>
        <v>0.58000000000000007</v>
      </c>
      <c r="M28" s="24">
        <f t="shared" si="2"/>
        <v>5.58</v>
      </c>
    </row>
    <row r="29" spans="1:13" x14ac:dyDescent="0.25">
      <c r="A29">
        <v>12037</v>
      </c>
      <c r="B29" s="24">
        <f>AVERAGEIFS(Combined!C:C,Combined!A:A,Accr_County!A29)</f>
        <v>6.2805520833333324</v>
      </c>
      <c r="C29" s="24">
        <f>IF(_xlfn.MAXIFS(Combined!D:D,Combined!A:A,Accr_County!A29)=B29,"#N/A",_xlfn.MAXIFS(Combined!D:D,Combined!A:A,Accr_County!A29))</f>
        <v>13.21</v>
      </c>
      <c r="D29" s="24">
        <f>IF(_xlfn.MINIFS(Combined!E:E,Combined!A:A,Accr_County!A29)=B29,"#N/A",_xlfn.MINIFS(Combined!E:E,Combined!A:A,Accr_County!A29))</f>
        <v>2.0877499999999998</v>
      </c>
      <c r="G29">
        <v>48409</v>
      </c>
      <c r="H29" s="24">
        <v>3.0911111111111116</v>
      </c>
      <c r="I29" s="24">
        <v>7.6</v>
      </c>
      <c r="J29" s="24">
        <v>0.66</v>
      </c>
      <c r="K29" s="11">
        <f t="shared" si="0"/>
        <v>6.9399999999999995</v>
      </c>
      <c r="L29" s="11">
        <f t="shared" si="1"/>
        <v>0.59111111111111159</v>
      </c>
      <c r="M29" s="24">
        <f t="shared" si="2"/>
        <v>5.5911111111111111</v>
      </c>
    </row>
    <row r="30" spans="1:13" x14ac:dyDescent="0.25">
      <c r="A30">
        <v>12045</v>
      </c>
      <c r="B30" s="24">
        <f>AVERAGEIFS(Combined!C:C,Combined!A:A,Accr_County!A30)</f>
        <v>6.5933333333333337</v>
      </c>
      <c r="C30" s="24">
        <f>IF(_xlfn.MAXIFS(Combined!D:D,Combined!A:A,Accr_County!A30)=B30,"#N/A",_xlfn.MAXIFS(Combined!D:D,Combined!A:A,Accr_County!A30))</f>
        <v>8.32</v>
      </c>
      <c r="D30" s="24">
        <f>IF(_xlfn.MINIFS(Combined!E:E,Combined!A:A,Accr_County!A30)=B30,"#N/A",_xlfn.MINIFS(Combined!E:E,Combined!A:A,Accr_County!A30))</f>
        <v>4</v>
      </c>
      <c r="G30">
        <v>24029</v>
      </c>
      <c r="H30" s="24">
        <v>3.1</v>
      </c>
      <c r="I30" s="24">
        <v>3.8</v>
      </c>
      <c r="J30" s="24">
        <v>2.5</v>
      </c>
      <c r="K30" s="11">
        <f t="shared" si="0"/>
        <v>1.2999999999999998</v>
      </c>
      <c r="L30" s="11">
        <f t="shared" si="1"/>
        <v>0.60000000000000009</v>
      </c>
      <c r="M30" s="24">
        <f t="shared" si="2"/>
        <v>5.6</v>
      </c>
    </row>
    <row r="31" spans="1:13" x14ac:dyDescent="0.25">
      <c r="A31">
        <v>12053</v>
      </c>
      <c r="B31" s="24">
        <f>AVERAGEIFS(Combined!C:C,Combined!A:A,Accr_County!A31)</f>
        <v>4.8666666666666663</v>
      </c>
      <c r="C31" s="24">
        <f>IF(_xlfn.MAXIFS(Combined!D:D,Combined!A:A,Accr_County!A31)=B31,"#N/A",_xlfn.MAXIFS(Combined!D:D,Combined!A:A,Accr_County!A31))</f>
        <v>5.9</v>
      </c>
      <c r="D31" s="24">
        <f>IF(_xlfn.MINIFS(Combined!E:E,Combined!A:A,Accr_County!A31)=B31,"#N/A",_xlfn.MINIFS(Combined!E:E,Combined!A:A,Accr_County!A31))</f>
        <v>4</v>
      </c>
      <c r="G31">
        <v>44005</v>
      </c>
      <c r="H31" s="24">
        <v>3.1415000000000006</v>
      </c>
      <c r="I31" s="24">
        <v>5.9</v>
      </c>
      <c r="J31" s="24">
        <v>1.8396666666666668</v>
      </c>
      <c r="K31" s="11">
        <f t="shared" si="0"/>
        <v>4.0603333333333333</v>
      </c>
      <c r="L31" s="11">
        <f t="shared" si="1"/>
        <v>0.64150000000000063</v>
      </c>
      <c r="M31" s="24">
        <f t="shared" si="2"/>
        <v>5.6415000000000006</v>
      </c>
    </row>
    <row r="32" spans="1:13" x14ac:dyDescent="0.25">
      <c r="A32">
        <v>12057</v>
      </c>
      <c r="B32" s="24">
        <f>AVERAGEIFS(Combined!C:C,Combined!A:A,Accr_County!A32)</f>
        <v>3.3285714285714287</v>
      </c>
      <c r="C32" s="24">
        <f>IF(_xlfn.MAXIFS(Combined!D:D,Combined!A:A,Accr_County!A32)=B32,"#N/A",_xlfn.MAXIFS(Combined!D:D,Combined!A:A,Accr_County!A32))</f>
        <v>7</v>
      </c>
      <c r="D32" s="24">
        <f>IF(_xlfn.MINIFS(Combined!E:E,Combined!A:A,Accr_County!A32)=B32,"#N/A",_xlfn.MINIFS(Combined!E:E,Combined!A:A,Accr_County!A32))</f>
        <v>0.3</v>
      </c>
      <c r="G32">
        <v>25001</v>
      </c>
      <c r="H32" s="24">
        <v>3.1423999999999999</v>
      </c>
      <c r="I32" s="24">
        <v>5.9</v>
      </c>
      <c r="J32" s="24">
        <v>0.3</v>
      </c>
      <c r="K32" s="11">
        <f t="shared" si="0"/>
        <v>5.6000000000000005</v>
      </c>
      <c r="L32" s="11">
        <f t="shared" si="1"/>
        <v>0.64239999999999986</v>
      </c>
      <c r="M32" s="24">
        <f t="shared" si="2"/>
        <v>5.6424000000000003</v>
      </c>
    </row>
    <row r="33" spans="1:13" x14ac:dyDescent="0.25">
      <c r="A33">
        <v>12061</v>
      </c>
      <c r="B33" s="24">
        <f>AVERAGEIFS(Combined!C:C,Combined!A:A,Accr_County!A33)</f>
        <v>4.833333333333333</v>
      </c>
      <c r="C33" s="24">
        <f>IF(_xlfn.MAXIFS(Combined!D:D,Combined!A:A,Accr_County!A33)=B33,"#N/A",_xlfn.MAXIFS(Combined!D:D,Combined!A:A,Accr_County!A33))</f>
        <v>5.9</v>
      </c>
      <c r="D33" s="24">
        <f>IF(_xlfn.MINIFS(Combined!E:E,Combined!A:A,Accr_County!A33)=B33,"#N/A",_xlfn.MINIFS(Combined!E:E,Combined!A:A,Accr_County!A33))</f>
        <v>3.9</v>
      </c>
      <c r="G33">
        <v>36059</v>
      </c>
      <c r="H33" s="24">
        <v>3.2519444444444443</v>
      </c>
      <c r="I33" s="24">
        <v>5.9</v>
      </c>
      <c r="J33" s="24">
        <v>1</v>
      </c>
      <c r="K33" s="11">
        <f t="shared" si="0"/>
        <v>4.9000000000000004</v>
      </c>
      <c r="L33" s="11">
        <f t="shared" si="1"/>
        <v>0.7519444444444443</v>
      </c>
      <c r="M33" s="24">
        <f t="shared" si="2"/>
        <v>5.7519444444444439</v>
      </c>
    </row>
    <row r="34" spans="1:13" x14ac:dyDescent="0.25">
      <c r="A34">
        <v>12065</v>
      </c>
      <c r="B34" s="24">
        <f>AVERAGEIFS(Combined!C:C,Combined!A:A,Accr_County!A34)</f>
        <v>4.7414285714285711</v>
      </c>
      <c r="C34" s="24">
        <f>IF(_xlfn.MAXIFS(Combined!D:D,Combined!A:A,Accr_County!A34)=B34,"#N/A",_xlfn.MAXIFS(Combined!D:D,Combined!A:A,Accr_County!A34))</f>
        <v>7</v>
      </c>
      <c r="D34" s="24">
        <f>IF(_xlfn.MINIFS(Combined!E:E,Combined!A:A,Accr_County!A34)=B34,"#N/A",_xlfn.MINIFS(Combined!E:E,Combined!A:A,Accr_County!A34))</f>
        <v>0.3</v>
      </c>
      <c r="G34">
        <v>53053</v>
      </c>
      <c r="H34" s="24">
        <v>3.2785714285714289</v>
      </c>
      <c r="I34" s="24">
        <v>7</v>
      </c>
      <c r="J34" s="24">
        <v>0.3</v>
      </c>
      <c r="K34" s="11">
        <f t="shared" si="0"/>
        <v>6.7</v>
      </c>
      <c r="L34" s="11">
        <f t="shared" si="1"/>
        <v>0.77857142857142891</v>
      </c>
      <c r="M34" s="24">
        <f t="shared" si="2"/>
        <v>5.7785714285714285</v>
      </c>
    </row>
    <row r="35" spans="1:13" x14ac:dyDescent="0.25">
      <c r="A35">
        <v>12071</v>
      </c>
      <c r="B35" s="24">
        <f>AVERAGEIFS(Combined!C:C,Combined!A:A,Accr_County!A35)</f>
        <v>4.0166666666666666</v>
      </c>
      <c r="C35" s="24">
        <f>IF(_xlfn.MAXIFS(Combined!D:D,Combined!A:A,Accr_County!A35)=B35,"#N/A",_xlfn.MAXIFS(Combined!D:D,Combined!A:A,Accr_County!A35))</f>
        <v>7</v>
      </c>
      <c r="D35" s="24">
        <f>IF(_xlfn.MINIFS(Combined!E:E,Combined!A:A,Accr_County!A35)=B35,"#N/A",_xlfn.MINIFS(Combined!E:E,Combined!A:A,Accr_County!A35))</f>
        <v>0.3</v>
      </c>
      <c r="G35">
        <v>53067</v>
      </c>
      <c r="H35" s="24">
        <v>3.2785714285714289</v>
      </c>
      <c r="I35" s="24">
        <v>7</v>
      </c>
      <c r="J35" s="24">
        <v>0.3</v>
      </c>
      <c r="K35" s="11">
        <f t="shared" si="0"/>
        <v>6.7</v>
      </c>
      <c r="L35" s="11">
        <f t="shared" si="1"/>
        <v>0.77857142857142891</v>
      </c>
      <c r="M35" s="24">
        <f t="shared" si="2"/>
        <v>5.7785714285714285</v>
      </c>
    </row>
    <row r="36" spans="1:13" x14ac:dyDescent="0.25">
      <c r="A36">
        <v>12075</v>
      </c>
      <c r="B36" s="24">
        <f>AVERAGEIFS(Combined!C:C,Combined!A:A,Accr_County!A36)</f>
        <v>6.9811428571428564</v>
      </c>
      <c r="C36" s="24">
        <f>IF(_xlfn.MAXIFS(Combined!D:D,Combined!A:A,Accr_County!A36)=B36,"#N/A",_xlfn.MAXIFS(Combined!D:D,Combined!A:A,Accr_County!A36))</f>
        <v>9.67</v>
      </c>
      <c r="D36" s="24">
        <f>IF(_xlfn.MINIFS(Combined!E:E,Combined!A:A,Accr_County!A36)=B36,"#N/A",_xlfn.MINIFS(Combined!E:E,Combined!A:A,Accr_County!A36))</f>
        <v>0.3</v>
      </c>
      <c r="G36" s="27">
        <v>48239</v>
      </c>
      <c r="H36" s="24">
        <v>3.2840000000000003</v>
      </c>
      <c r="I36" s="24">
        <v>10.31</v>
      </c>
      <c r="J36" s="24">
        <v>0.87</v>
      </c>
      <c r="K36" s="11">
        <f t="shared" si="0"/>
        <v>9.4400000000000013</v>
      </c>
      <c r="L36" s="11">
        <f t="shared" si="1"/>
        <v>0.78400000000000025</v>
      </c>
      <c r="M36" s="24">
        <f t="shared" si="2"/>
        <v>5.7840000000000007</v>
      </c>
    </row>
    <row r="37" spans="1:13" x14ac:dyDescent="0.25">
      <c r="A37">
        <v>12081</v>
      </c>
      <c r="B37" s="24">
        <f>AVERAGEIFS(Combined!C:C,Combined!A:A,Accr_County!A37)</f>
        <v>4.833333333333333</v>
      </c>
      <c r="C37" s="24">
        <f>IF(_xlfn.MAXIFS(Combined!D:D,Combined!A:A,Accr_County!A37)=B37,"#N/A",_xlfn.MAXIFS(Combined!D:D,Combined!A:A,Accr_County!A37))</f>
        <v>5.9</v>
      </c>
      <c r="D37" s="24">
        <f>IF(_xlfn.MINIFS(Combined!E:E,Combined!A:A,Accr_County!A37)=B37,"#N/A",_xlfn.MINIFS(Combined!E:E,Combined!A:A,Accr_County!A37))</f>
        <v>3.9</v>
      </c>
      <c r="G37">
        <v>36103</v>
      </c>
      <c r="H37" s="24">
        <v>3.2949325396825397</v>
      </c>
      <c r="I37" s="24">
        <v>5.9</v>
      </c>
      <c r="J37" s="24">
        <v>1</v>
      </c>
      <c r="K37" s="11">
        <f t="shared" si="0"/>
        <v>4.9000000000000004</v>
      </c>
      <c r="L37" s="11">
        <f t="shared" si="1"/>
        <v>0.79493253968253974</v>
      </c>
      <c r="M37" s="24">
        <f t="shared" si="2"/>
        <v>5.7949325396825397</v>
      </c>
    </row>
    <row r="38" spans="1:13" x14ac:dyDescent="0.25">
      <c r="A38">
        <v>12085</v>
      </c>
      <c r="B38" s="24">
        <f>AVERAGEIFS(Combined!C:C,Combined!A:A,Accr_County!A38)</f>
        <v>4.833333333333333</v>
      </c>
      <c r="C38" s="24">
        <f>IF(_xlfn.MAXIFS(Combined!D:D,Combined!A:A,Accr_County!A38)=B38,"#N/A",_xlfn.MAXIFS(Combined!D:D,Combined!A:A,Accr_County!A38))</f>
        <v>5.9</v>
      </c>
      <c r="D38" s="24">
        <f>IF(_xlfn.MINIFS(Combined!E:E,Combined!A:A,Accr_County!A38)=B38,"#N/A",_xlfn.MINIFS(Combined!E:E,Combined!A:A,Accr_County!A38))</f>
        <v>3.9</v>
      </c>
      <c r="G38">
        <v>12057</v>
      </c>
      <c r="H38" s="24">
        <v>3.3285714285714287</v>
      </c>
      <c r="I38" s="24">
        <v>7</v>
      </c>
      <c r="J38" s="24">
        <v>0.3</v>
      </c>
      <c r="K38" s="11">
        <f t="shared" si="0"/>
        <v>6.7</v>
      </c>
      <c r="L38" s="11">
        <f t="shared" si="1"/>
        <v>0.82857142857142874</v>
      </c>
      <c r="M38" s="24">
        <f t="shared" si="2"/>
        <v>5.8285714285714292</v>
      </c>
    </row>
    <row r="39" spans="1:13" x14ac:dyDescent="0.25">
      <c r="A39">
        <v>12087</v>
      </c>
      <c r="B39" s="24">
        <f>AVERAGEIFS(Combined!C:C,Combined!A:A,Accr_County!A39)</f>
        <v>4.381904761904762</v>
      </c>
      <c r="C39" s="24">
        <f>IF(_xlfn.MAXIFS(Combined!D:D,Combined!A:A,Accr_County!A39)=B39,"#N/A",_xlfn.MAXIFS(Combined!D:D,Combined!A:A,Accr_County!A39))</f>
        <v>5.9</v>
      </c>
      <c r="D39" s="24">
        <f>IF(_xlfn.MINIFS(Combined!E:E,Combined!A:A,Accr_County!A39)=B39,"#N/A",_xlfn.MINIFS(Combined!E:E,Combined!A:A,Accr_County!A39))</f>
        <v>0</v>
      </c>
      <c r="G39">
        <v>6059</v>
      </c>
      <c r="H39" s="24">
        <v>3.3333333333333335</v>
      </c>
      <c r="I39" s="24">
        <v>4</v>
      </c>
      <c r="J39" s="24">
        <v>2</v>
      </c>
      <c r="K39" s="11">
        <f t="shared" si="0"/>
        <v>2</v>
      </c>
      <c r="L39" s="11">
        <f t="shared" si="1"/>
        <v>0.83333333333333348</v>
      </c>
      <c r="M39" s="24">
        <f t="shared" si="2"/>
        <v>5.8333333333333339</v>
      </c>
    </row>
    <row r="40" spans="1:13" x14ac:dyDescent="0.25">
      <c r="A40">
        <v>12103</v>
      </c>
      <c r="B40" s="24">
        <f>AVERAGEIFS(Combined!C:C,Combined!A:A,Accr_County!A40)</f>
        <v>4.833333333333333</v>
      </c>
      <c r="C40" s="24">
        <f>IF(_xlfn.MAXIFS(Combined!D:D,Combined!A:A,Accr_County!A40)=B40,"#N/A",_xlfn.MAXIFS(Combined!D:D,Combined!A:A,Accr_County!A40))</f>
        <v>5.9</v>
      </c>
      <c r="D40" s="24">
        <f>IF(_xlfn.MINIFS(Combined!E:E,Combined!A:A,Accr_County!A40)=B40,"#N/A",_xlfn.MINIFS(Combined!E:E,Combined!A:A,Accr_County!A40))</f>
        <v>3.9</v>
      </c>
      <c r="G40">
        <v>13103</v>
      </c>
      <c r="H40" s="24">
        <v>3.342857142857143</v>
      </c>
      <c r="I40" s="24">
        <v>7</v>
      </c>
      <c r="J40" s="24">
        <v>0.3</v>
      </c>
      <c r="K40" s="11">
        <f t="shared" si="0"/>
        <v>6.7</v>
      </c>
      <c r="L40" s="11">
        <f t="shared" si="1"/>
        <v>0.84285714285714297</v>
      </c>
      <c r="M40" s="24">
        <f t="shared" si="2"/>
        <v>5.8428571428571434</v>
      </c>
    </row>
    <row r="41" spans="1:13" x14ac:dyDescent="0.25">
      <c r="A41" s="27">
        <v>12109</v>
      </c>
      <c r="B41" s="24">
        <f>AVERAGEIFS(Combined!C:C,Combined!A:A,Accr_County!A41)</f>
        <v>2.9381111111111107</v>
      </c>
      <c r="C41" s="24" t="str">
        <f>IF(_xlfn.MAXIFS(Combined!D:D,Combined!A:A,Accr_County!A41)=B41,"#N/A",_xlfn.MAXIFS(Combined!D:D,Combined!A:A,Accr_County!A41))</f>
        <v>#N/A</v>
      </c>
      <c r="D41" s="24" t="str">
        <f>IF(_xlfn.MINIFS(Combined!E:E,Combined!A:A,Accr_County!A41)=B41,"#N/A",_xlfn.MINIFS(Combined!E:E,Combined!A:A,Accr_County!A41))</f>
        <v>#N/A</v>
      </c>
      <c r="G41">
        <v>53031</v>
      </c>
      <c r="H41" s="24">
        <v>3.3928571428571432</v>
      </c>
      <c r="I41" s="24">
        <v>7</v>
      </c>
      <c r="J41" s="24">
        <v>0.3</v>
      </c>
      <c r="K41" s="11">
        <f t="shared" si="0"/>
        <v>6.7</v>
      </c>
      <c r="L41" s="11">
        <f t="shared" si="1"/>
        <v>0.89285714285714324</v>
      </c>
      <c r="M41" s="24">
        <f t="shared" si="2"/>
        <v>5.8928571428571432</v>
      </c>
    </row>
    <row r="42" spans="1:13" x14ac:dyDescent="0.25">
      <c r="A42">
        <v>12123</v>
      </c>
      <c r="B42" s="24">
        <f>AVERAGEIFS(Combined!C:C,Combined!A:A,Accr_County!A42)</f>
        <v>4.2857142857142865</v>
      </c>
      <c r="C42" s="24">
        <f>IF(_xlfn.MAXIFS(Combined!D:D,Combined!A:A,Accr_County!A42)=B42,"#N/A",_xlfn.MAXIFS(Combined!D:D,Combined!A:A,Accr_County!A42))</f>
        <v>7</v>
      </c>
      <c r="D42" s="24">
        <f>IF(_xlfn.MINIFS(Combined!E:E,Combined!A:A,Accr_County!A42)=B42,"#N/A",_xlfn.MINIFS(Combined!E:E,Combined!A:A,Accr_County!A42))</f>
        <v>0.3</v>
      </c>
      <c r="G42">
        <v>53055</v>
      </c>
      <c r="H42" s="24">
        <v>3.3928571428571432</v>
      </c>
      <c r="I42" s="24">
        <v>7</v>
      </c>
      <c r="J42" s="24">
        <v>0.3</v>
      </c>
      <c r="K42" s="11">
        <f t="shared" si="0"/>
        <v>6.7</v>
      </c>
      <c r="L42" s="11">
        <f t="shared" si="1"/>
        <v>0.89285714285714324</v>
      </c>
      <c r="M42" s="24">
        <f t="shared" si="2"/>
        <v>5.8928571428571432</v>
      </c>
    </row>
    <row r="43" spans="1:13" x14ac:dyDescent="0.25">
      <c r="A43">
        <v>12129</v>
      </c>
      <c r="B43" s="24">
        <f>AVERAGEIFS(Combined!C:C,Combined!A:A,Accr_County!A43)</f>
        <v>3.9251428571428568</v>
      </c>
      <c r="C43" s="24">
        <f>IF(_xlfn.MAXIFS(Combined!D:D,Combined!A:A,Accr_County!A43)=B43,"#N/A",_xlfn.MAXIFS(Combined!D:D,Combined!A:A,Accr_County!A43))</f>
        <v>7</v>
      </c>
      <c r="D43" s="24">
        <f>IF(_xlfn.MINIFS(Combined!E:E,Combined!A:A,Accr_County!A43)=B43,"#N/A",_xlfn.MINIFS(Combined!E:E,Combined!A:A,Accr_County!A43))</f>
        <v>0.3</v>
      </c>
      <c r="G43">
        <v>53069</v>
      </c>
      <c r="H43" s="24">
        <v>3.3928571428571432</v>
      </c>
      <c r="I43" s="24">
        <v>7</v>
      </c>
      <c r="J43" s="24">
        <v>0.3</v>
      </c>
      <c r="K43" s="11">
        <f t="shared" si="0"/>
        <v>6.7</v>
      </c>
      <c r="L43" s="11">
        <f t="shared" si="1"/>
        <v>0.89285714285714324</v>
      </c>
      <c r="M43" s="24">
        <f t="shared" si="2"/>
        <v>5.8928571428571432</v>
      </c>
    </row>
    <row r="44" spans="1:13" x14ac:dyDescent="0.25">
      <c r="A44">
        <v>13051</v>
      </c>
      <c r="B44" s="24">
        <f>AVERAGEIFS(Combined!C:C,Combined!A:A,Accr_County!A44)</f>
        <v>3.0380952380952384</v>
      </c>
      <c r="C44" s="24">
        <f>IF(_xlfn.MAXIFS(Combined!D:D,Combined!A:A,Accr_County!A44)=B44,"#N/A",_xlfn.MAXIFS(Combined!D:D,Combined!A:A,Accr_County!A44))</f>
        <v>7</v>
      </c>
      <c r="D44" s="24">
        <f>IF(_xlfn.MINIFS(Combined!E:E,Combined!A:A,Accr_County!A44)=B44,"#N/A",_xlfn.MINIFS(Combined!E:E,Combined!A:A,Accr_County!A44))</f>
        <v>0.3</v>
      </c>
      <c r="G44">
        <v>45013</v>
      </c>
      <c r="H44" s="24">
        <v>3.4000000000000004</v>
      </c>
      <c r="I44" s="24">
        <v>7</v>
      </c>
      <c r="J44" s="24">
        <v>0.3</v>
      </c>
      <c r="K44" s="11">
        <f t="shared" si="0"/>
        <v>6.7</v>
      </c>
      <c r="L44" s="11">
        <f t="shared" si="1"/>
        <v>0.90000000000000036</v>
      </c>
      <c r="M44" s="24">
        <f t="shared" si="2"/>
        <v>5.9</v>
      </c>
    </row>
    <row r="45" spans="1:13" x14ac:dyDescent="0.25">
      <c r="A45">
        <v>13103</v>
      </c>
      <c r="B45" s="24">
        <f>AVERAGEIFS(Combined!C:C,Combined!A:A,Accr_County!A45)</f>
        <v>3.342857142857143</v>
      </c>
      <c r="C45" s="24">
        <f>IF(_xlfn.MAXIFS(Combined!D:D,Combined!A:A,Accr_County!A45)=B45,"#N/A",_xlfn.MAXIFS(Combined!D:D,Combined!A:A,Accr_County!A45))</f>
        <v>7</v>
      </c>
      <c r="D45" s="24">
        <f>IF(_xlfn.MINIFS(Combined!E:E,Combined!A:A,Accr_County!A45)=B45,"#N/A",_xlfn.MINIFS(Combined!E:E,Combined!A:A,Accr_County!A45))</f>
        <v>0.3</v>
      </c>
      <c r="G45">
        <v>51001</v>
      </c>
      <c r="H45" s="24">
        <v>3.4250000000000003</v>
      </c>
      <c r="I45" s="24">
        <v>5.4</v>
      </c>
      <c r="J45" s="24">
        <v>0</v>
      </c>
      <c r="K45" s="11">
        <f t="shared" si="0"/>
        <v>5.4</v>
      </c>
      <c r="L45" s="11">
        <f t="shared" si="1"/>
        <v>0.92500000000000027</v>
      </c>
      <c r="M45" s="24">
        <f t="shared" si="2"/>
        <v>5.9250000000000007</v>
      </c>
    </row>
    <row r="46" spans="1:13" x14ac:dyDescent="0.25">
      <c r="A46">
        <v>13191</v>
      </c>
      <c r="B46" s="24">
        <f>AVERAGEIFS(Combined!C:C,Combined!A:A,Accr_County!A46)</f>
        <v>1.8905195682564107</v>
      </c>
      <c r="C46" s="24">
        <f>IF(_xlfn.MAXIFS(Combined!D:D,Combined!A:A,Accr_County!A46)=B46,"#N/A",_xlfn.MAXIFS(Combined!D:D,Combined!A:A,Accr_County!A46))</f>
        <v>4.8</v>
      </c>
      <c r="D46" s="24">
        <f>IF(_xlfn.MINIFS(Combined!E:E,Combined!A:A,Accr_County!A46)=B46,"#N/A",_xlfn.MINIFS(Combined!E:E,Combined!A:A,Accr_County!A46))</f>
        <v>0.26315789499999998</v>
      </c>
      <c r="G46">
        <v>45029</v>
      </c>
      <c r="H46" s="24">
        <v>3.4571428571428577</v>
      </c>
      <c r="I46" s="24">
        <v>7</v>
      </c>
      <c r="J46" s="24">
        <v>0.3</v>
      </c>
      <c r="K46" s="11">
        <f t="shared" si="0"/>
        <v>6.7</v>
      </c>
      <c r="L46" s="11">
        <f t="shared" si="1"/>
        <v>0.95714285714285774</v>
      </c>
      <c r="M46" s="24">
        <f t="shared" si="2"/>
        <v>5.9571428571428573</v>
      </c>
    </row>
    <row r="47" spans="1:13" x14ac:dyDescent="0.25">
      <c r="A47">
        <v>22023</v>
      </c>
      <c r="B47" s="24">
        <f>AVERAGEIFS(Combined!C:C,Combined!A:A,Accr_County!A47)</f>
        <v>5.9958280790128207</v>
      </c>
      <c r="C47" s="24">
        <f>IF(_xlfn.MAXIFS(Combined!D:D,Combined!A:A,Accr_County!A47)=B47,"#N/A",_xlfn.MAXIFS(Combined!D:D,Combined!A:A,Accr_County!A47))</f>
        <v>9.75</v>
      </c>
      <c r="D47" s="24">
        <f>IF(_xlfn.MINIFS(Combined!E:E,Combined!A:A,Accr_County!A47)=B47,"#N/A",_xlfn.MINIFS(Combined!E:E,Combined!A:A,Accr_County!A47))</f>
        <v>2.9</v>
      </c>
      <c r="G47">
        <v>45049</v>
      </c>
      <c r="H47" s="24">
        <v>3.4571428571428577</v>
      </c>
      <c r="I47" s="24">
        <v>7</v>
      </c>
      <c r="J47" s="24">
        <v>0.3</v>
      </c>
      <c r="K47" s="11">
        <f t="shared" si="0"/>
        <v>6.7</v>
      </c>
      <c r="L47" s="11">
        <f t="shared" si="1"/>
        <v>0.95714285714285774</v>
      </c>
      <c r="M47" s="24">
        <f t="shared" si="2"/>
        <v>5.9571428571428573</v>
      </c>
    </row>
    <row r="48" spans="1:13" x14ac:dyDescent="0.25">
      <c r="A48">
        <v>22045</v>
      </c>
      <c r="B48" s="24">
        <f>AVERAGEIFS(Combined!C:C,Combined!A:A,Accr_County!A48)</f>
        <v>5.8055555555555545</v>
      </c>
      <c r="C48" s="24">
        <f>IF(_xlfn.MAXIFS(Combined!D:D,Combined!A:A,Accr_County!A48)=B48,"#N/A",_xlfn.MAXIFS(Combined!D:D,Combined!A:A,Accr_County!A48))</f>
        <v>7</v>
      </c>
      <c r="D48" s="24">
        <f>IF(_xlfn.MINIFS(Combined!E:E,Combined!A:A,Accr_County!A48)=B48,"#N/A",_xlfn.MINIFS(Combined!E:E,Combined!A:A,Accr_County!A48))</f>
        <v>2.9</v>
      </c>
      <c r="G48">
        <v>36081</v>
      </c>
      <c r="H48" s="24">
        <v>3.5</v>
      </c>
      <c r="I48" s="24"/>
      <c r="J48" s="24"/>
      <c r="K48" s="11">
        <f t="shared" si="0"/>
        <v>0</v>
      </c>
      <c r="L48" s="11">
        <f t="shared" si="1"/>
        <v>1</v>
      </c>
      <c r="M48" s="24">
        <f t="shared" si="2"/>
        <v>6</v>
      </c>
    </row>
    <row r="49" spans="1:13" x14ac:dyDescent="0.25">
      <c r="A49">
        <v>22057</v>
      </c>
      <c r="B49" s="24">
        <f>AVERAGEIFS(Combined!C:C,Combined!A:A,Accr_County!A49)</f>
        <v>7.0466666666666669</v>
      </c>
      <c r="C49" s="24">
        <f>IF(_xlfn.MAXIFS(Combined!D:D,Combined!A:A,Accr_County!A49)=B49,"#N/A",_xlfn.MAXIFS(Combined!D:D,Combined!A:A,Accr_County!A49))</f>
        <v>14</v>
      </c>
      <c r="D49" s="24">
        <f>IF(_xlfn.MINIFS(Combined!E:E,Combined!A:A,Accr_County!A49)=B49,"#N/A",_xlfn.MINIFS(Combined!E:E,Combined!A:A,Accr_County!A49))</f>
        <v>2.8</v>
      </c>
      <c r="G49">
        <v>45019</v>
      </c>
      <c r="H49" s="24">
        <v>3.5142857142857151</v>
      </c>
      <c r="I49" s="24">
        <v>7</v>
      </c>
      <c r="J49" s="24">
        <v>0.3</v>
      </c>
      <c r="K49" s="11">
        <f t="shared" si="0"/>
        <v>6.7</v>
      </c>
      <c r="L49" s="11">
        <f t="shared" si="1"/>
        <v>1.0142857142857151</v>
      </c>
      <c r="M49" s="24">
        <f t="shared" si="2"/>
        <v>6.0142857142857151</v>
      </c>
    </row>
    <row r="50" spans="1:13" x14ac:dyDescent="0.25">
      <c r="A50">
        <v>22071</v>
      </c>
      <c r="B50" s="24">
        <f>AVERAGEIFS(Combined!C:C,Combined!A:A,Accr_County!A50)</f>
        <v>6.6238095238095234</v>
      </c>
      <c r="C50" s="24">
        <f>IF(_xlfn.MAXIFS(Combined!D:D,Combined!A:A,Accr_County!A50)=B50,"#N/A",_xlfn.MAXIFS(Combined!D:D,Combined!A:A,Accr_County!A50))</f>
        <v>9.8000000000000007</v>
      </c>
      <c r="D50" s="24">
        <f>IF(_xlfn.MINIFS(Combined!E:E,Combined!A:A,Accr_County!A50)=B50,"#N/A",_xlfn.MINIFS(Combined!E:E,Combined!A:A,Accr_County!A50))</f>
        <v>0.3</v>
      </c>
      <c r="G50">
        <v>9007</v>
      </c>
      <c r="H50" s="24">
        <v>3.5416666666666665</v>
      </c>
      <c r="I50" s="24">
        <v>5.9</v>
      </c>
      <c r="J50" s="24">
        <v>2.2749999999999999</v>
      </c>
      <c r="K50" s="11">
        <f t="shared" si="0"/>
        <v>3.6250000000000004</v>
      </c>
      <c r="L50" s="11">
        <f t="shared" si="1"/>
        <v>1.0416666666666665</v>
      </c>
      <c r="M50" s="24">
        <f t="shared" si="2"/>
        <v>6.0416666666666661</v>
      </c>
    </row>
    <row r="51" spans="1:13" x14ac:dyDescent="0.25">
      <c r="A51">
        <v>22075</v>
      </c>
      <c r="B51" s="24">
        <f>AVERAGEIFS(Combined!C:C,Combined!A:A,Accr_County!A51)</f>
        <v>7.3774999999999986</v>
      </c>
      <c r="C51" s="24">
        <f>IF(_xlfn.MAXIFS(Combined!D:D,Combined!A:A,Accr_County!A51)=B51,"#N/A",_xlfn.MAXIFS(Combined!D:D,Combined!A:A,Accr_County!A51))</f>
        <v>18</v>
      </c>
      <c r="D51" s="24">
        <f>IF(_xlfn.MINIFS(Combined!E:E,Combined!A:A,Accr_County!A51)=B51,"#N/A",_xlfn.MINIFS(Combined!E:E,Combined!A:A,Accr_County!A51))</f>
        <v>3</v>
      </c>
      <c r="G51">
        <v>41007</v>
      </c>
      <c r="H51" s="24">
        <v>3.5880952380952382</v>
      </c>
      <c r="I51" s="24">
        <v>7</v>
      </c>
      <c r="J51" s="24">
        <v>0.3</v>
      </c>
      <c r="K51" s="11">
        <f t="shared" si="0"/>
        <v>6.7</v>
      </c>
      <c r="L51" s="11">
        <f t="shared" si="1"/>
        <v>1.0880952380952382</v>
      </c>
      <c r="M51" s="24">
        <f t="shared" si="2"/>
        <v>6.0880952380952387</v>
      </c>
    </row>
    <row r="52" spans="1:13" x14ac:dyDescent="0.25">
      <c r="A52">
        <v>22087</v>
      </c>
      <c r="B52" s="24">
        <f>AVERAGEIFS(Combined!C:C,Combined!A:A,Accr_County!A52)</f>
        <v>6.5944444444444441</v>
      </c>
      <c r="C52" s="24">
        <f>IF(_xlfn.MAXIFS(Combined!D:D,Combined!A:A,Accr_County!A52)=B52,"#N/A",_xlfn.MAXIFS(Combined!D:D,Combined!A:A,Accr_County!A52))</f>
        <v>9.8000000000000007</v>
      </c>
      <c r="D52" s="24">
        <f>IF(_xlfn.MINIFS(Combined!E:E,Combined!A:A,Accr_County!A52)=B52,"#N/A",_xlfn.MINIFS(Combined!E:E,Combined!A:A,Accr_County!A52))</f>
        <v>5.2</v>
      </c>
      <c r="G52">
        <v>53011</v>
      </c>
      <c r="H52" s="24">
        <v>3.65</v>
      </c>
      <c r="I52" s="24">
        <v>4</v>
      </c>
      <c r="J52" s="24">
        <v>3.2</v>
      </c>
      <c r="K52" s="11">
        <f t="shared" si="0"/>
        <v>0.79999999999999982</v>
      </c>
      <c r="L52" s="11">
        <f t="shared" si="1"/>
        <v>1.1499999999999999</v>
      </c>
      <c r="M52" s="24">
        <f t="shared" si="2"/>
        <v>6.15</v>
      </c>
    </row>
    <row r="53" spans="1:13" x14ac:dyDescent="0.25">
      <c r="A53">
        <v>22101</v>
      </c>
      <c r="B53" s="24">
        <f>AVERAGEIFS(Combined!C:C,Combined!A:A,Accr_County!A53)</f>
        <v>7.4104166666666673</v>
      </c>
      <c r="C53" s="24">
        <f>IF(_xlfn.MAXIFS(Combined!D:D,Combined!A:A,Accr_County!A53)=B53,"#N/A",_xlfn.MAXIFS(Combined!D:D,Combined!A:A,Accr_County!A53))</f>
        <v>14</v>
      </c>
      <c r="D53" s="24">
        <f>IF(_xlfn.MINIFS(Combined!E:E,Combined!A:A,Accr_County!A53)=B53,"#N/A",_xlfn.MINIFS(Combined!E:E,Combined!A:A,Accr_County!A53))</f>
        <v>2.9</v>
      </c>
      <c r="G53">
        <v>23005</v>
      </c>
      <c r="H53" s="24">
        <v>3.686666666666667</v>
      </c>
      <c r="I53" s="24">
        <v>5.9</v>
      </c>
      <c r="J53" s="24">
        <v>2.58</v>
      </c>
      <c r="K53" s="11">
        <f t="shared" si="0"/>
        <v>3.3200000000000003</v>
      </c>
      <c r="L53" s="11">
        <f t="shared" si="1"/>
        <v>1.186666666666667</v>
      </c>
      <c r="M53" s="24">
        <f t="shared" si="2"/>
        <v>6.1866666666666674</v>
      </c>
    </row>
    <row r="54" spans="1:13" x14ac:dyDescent="0.25">
      <c r="A54">
        <v>22103</v>
      </c>
      <c r="B54" s="24">
        <f>AVERAGEIFS(Combined!C:C,Combined!A:A,Accr_County!A54)</f>
        <v>6.1357142857142861</v>
      </c>
      <c r="C54" s="24">
        <f>IF(_xlfn.MAXIFS(Combined!D:D,Combined!A:A,Accr_County!A54)=B54,"#N/A",_xlfn.MAXIFS(Combined!D:D,Combined!A:A,Accr_County!A54))</f>
        <v>9.8000000000000007</v>
      </c>
      <c r="D54" s="24">
        <f>IF(_xlfn.MINIFS(Combined!E:E,Combined!A:A,Accr_County!A54)=B54,"#N/A",_xlfn.MINIFS(Combined!E:E,Combined!A:A,Accr_County!A54))</f>
        <v>0.3</v>
      </c>
      <c r="G54">
        <v>25009</v>
      </c>
      <c r="H54" s="24">
        <v>3.686666666666667</v>
      </c>
      <c r="I54" s="24">
        <v>5.9</v>
      </c>
      <c r="J54" s="24">
        <v>2.58</v>
      </c>
      <c r="K54" s="11">
        <f t="shared" si="0"/>
        <v>3.3200000000000003</v>
      </c>
      <c r="L54" s="11">
        <f t="shared" si="1"/>
        <v>1.186666666666667</v>
      </c>
      <c r="M54" s="24">
        <f t="shared" si="2"/>
        <v>6.1866666666666674</v>
      </c>
    </row>
    <row r="55" spans="1:13" x14ac:dyDescent="0.25">
      <c r="A55">
        <v>22109</v>
      </c>
      <c r="B55" s="24">
        <f>AVERAGEIFS(Combined!C:C,Combined!A:A,Accr_County!A55)</f>
        <v>8.8044836601377785</v>
      </c>
      <c r="C55" s="24">
        <f>IF(_xlfn.MAXIFS(Combined!D:D,Combined!A:A,Accr_County!A55)=B55,"#N/A",_xlfn.MAXIFS(Combined!D:D,Combined!A:A,Accr_County!A55))</f>
        <v>17.8</v>
      </c>
      <c r="D55" s="24">
        <f>IF(_xlfn.MINIFS(Combined!E:E,Combined!A:A,Accr_County!A55)=B55,"#N/A",_xlfn.MINIFS(Combined!E:E,Combined!A:A,Accr_County!A55))</f>
        <v>4.1176470590000003</v>
      </c>
      <c r="G55">
        <v>23009</v>
      </c>
      <c r="H55" s="24">
        <v>3.7666666666666671</v>
      </c>
      <c r="I55" s="24">
        <v>5.9</v>
      </c>
      <c r="J55" s="24">
        <v>2.7</v>
      </c>
      <c r="K55" s="11">
        <f t="shared" si="0"/>
        <v>3.2</v>
      </c>
      <c r="L55" s="11">
        <f t="shared" si="1"/>
        <v>1.2666666666666671</v>
      </c>
      <c r="M55" s="24">
        <f t="shared" si="2"/>
        <v>6.2666666666666675</v>
      </c>
    </row>
    <row r="56" spans="1:13" x14ac:dyDescent="0.25">
      <c r="A56">
        <v>22113</v>
      </c>
      <c r="B56" s="24">
        <f>AVERAGEIFS(Combined!C:C,Combined!A:A,Accr_County!A56)</f>
        <v>8.1166666666666654</v>
      </c>
      <c r="C56" s="24">
        <f>IF(_xlfn.MAXIFS(Combined!D:D,Combined!A:A,Accr_County!A56)=B56,"#N/A",_xlfn.MAXIFS(Combined!D:D,Combined!A:A,Accr_County!A56))</f>
        <v>10.4</v>
      </c>
      <c r="D56" s="24">
        <f>IF(_xlfn.MINIFS(Combined!E:E,Combined!A:A,Accr_County!A56)=B56,"#N/A",_xlfn.MINIFS(Combined!E:E,Combined!A:A,Accr_County!A56))</f>
        <v>4.8</v>
      </c>
      <c r="G56">
        <v>53009</v>
      </c>
      <c r="H56" s="24">
        <v>3.7833333333333332</v>
      </c>
      <c r="I56" s="24">
        <v>4</v>
      </c>
      <c r="J56" s="24">
        <v>3.6</v>
      </c>
      <c r="K56" s="11">
        <f t="shared" si="0"/>
        <v>0.39999999999999991</v>
      </c>
      <c r="L56" s="11">
        <f t="shared" si="1"/>
        <v>1.2833333333333332</v>
      </c>
      <c r="M56" s="24">
        <f t="shared" si="2"/>
        <v>6.2833333333333332</v>
      </c>
    </row>
    <row r="57" spans="1:13" x14ac:dyDescent="0.25">
      <c r="A57">
        <v>23005</v>
      </c>
      <c r="B57" s="24">
        <f>AVERAGEIFS(Combined!C:C,Combined!A:A,Accr_County!A57)</f>
        <v>3.686666666666667</v>
      </c>
      <c r="C57" s="24">
        <f>IF(_xlfn.MAXIFS(Combined!D:D,Combined!A:A,Accr_County!A57)=B57,"#N/A",_xlfn.MAXIFS(Combined!D:D,Combined!A:A,Accr_County!A57))</f>
        <v>5.9</v>
      </c>
      <c r="D57" s="24">
        <f>IF(_xlfn.MINIFS(Combined!E:E,Combined!A:A,Accr_County!A57)=B57,"#N/A",_xlfn.MINIFS(Combined!E:E,Combined!A:A,Accr_County!A57))</f>
        <v>2.58</v>
      </c>
      <c r="G57">
        <v>12129</v>
      </c>
      <c r="H57" s="24">
        <v>3.9251428571428568</v>
      </c>
      <c r="I57" s="24">
        <v>7</v>
      </c>
      <c r="J57" s="24">
        <v>0.3</v>
      </c>
      <c r="K57" s="11">
        <f t="shared" si="0"/>
        <v>6.7</v>
      </c>
      <c r="L57" s="11">
        <f t="shared" si="1"/>
        <v>1.4251428571428568</v>
      </c>
      <c r="M57" s="24">
        <f t="shared" si="2"/>
        <v>6.4251428571428573</v>
      </c>
    </row>
    <row r="58" spans="1:13" x14ac:dyDescent="0.25">
      <c r="A58">
        <v>23009</v>
      </c>
      <c r="B58" s="24">
        <f>AVERAGEIFS(Combined!C:C,Combined!A:A,Accr_County!A58)</f>
        <v>3.7666666666666671</v>
      </c>
      <c r="C58" s="24">
        <f>IF(_xlfn.MAXIFS(Combined!D:D,Combined!A:A,Accr_County!A58)=B58,"#N/A",_xlfn.MAXIFS(Combined!D:D,Combined!A:A,Accr_County!A58))</f>
        <v>5.9</v>
      </c>
      <c r="D58" s="24">
        <f>IF(_xlfn.MINIFS(Combined!E:E,Combined!A:A,Accr_County!A58)=B58,"#N/A",_xlfn.MINIFS(Combined!E:E,Combined!A:A,Accr_County!A58))</f>
        <v>2.7</v>
      </c>
      <c r="G58">
        <v>51810</v>
      </c>
      <c r="H58" s="24">
        <v>3.9428571428571435</v>
      </c>
      <c r="I58" s="24">
        <v>7</v>
      </c>
      <c r="J58" s="24">
        <v>0.3</v>
      </c>
      <c r="K58" s="11">
        <f t="shared" si="0"/>
        <v>6.7</v>
      </c>
      <c r="L58" s="11">
        <f t="shared" si="1"/>
        <v>1.4428571428571435</v>
      </c>
      <c r="M58" s="24">
        <f t="shared" si="2"/>
        <v>6.4428571428571431</v>
      </c>
    </row>
    <row r="59" spans="1:13" x14ac:dyDescent="0.25">
      <c r="A59">
        <v>23029</v>
      </c>
      <c r="B59" s="24">
        <f>AVERAGEIFS(Combined!C:C,Combined!A:A,Accr_County!A59)</f>
        <v>3.3246666666666664</v>
      </c>
      <c r="C59" s="24">
        <f>IF(_xlfn.MAXIFS(Combined!D:D,Combined!A:A,Accr_County!A59)=B59,"#N/A",_xlfn.MAXIFS(Combined!D:D,Combined!A:A,Accr_County!A59))</f>
        <v>11.3</v>
      </c>
      <c r="D59" s="24">
        <f>IF(_xlfn.MINIFS(Combined!E:E,Combined!A:A,Accr_County!A59)=B59,"#N/A",_xlfn.MINIFS(Combined!E:E,Combined!A:A,Accr_County!A59))</f>
        <v>1.5</v>
      </c>
      <c r="G59">
        <v>10001</v>
      </c>
      <c r="H59" s="24">
        <v>3.9558333333333331</v>
      </c>
      <c r="I59" s="24">
        <v>10.55</v>
      </c>
      <c r="J59" s="24">
        <v>0.04</v>
      </c>
      <c r="K59" s="11">
        <f t="shared" si="0"/>
        <v>10.510000000000002</v>
      </c>
      <c r="L59" s="11">
        <f t="shared" si="1"/>
        <v>1.4558333333333331</v>
      </c>
      <c r="M59" s="24">
        <f t="shared" si="2"/>
        <v>6.4558333333333326</v>
      </c>
    </row>
    <row r="60" spans="1:13" x14ac:dyDescent="0.25">
      <c r="A60">
        <v>23031</v>
      </c>
      <c r="B60" s="24">
        <f>AVERAGEIFS(Combined!C:C,Combined!A:A,Accr_County!A60)</f>
        <v>4.2755833333333335</v>
      </c>
      <c r="C60" s="24">
        <f>IF(_xlfn.MAXIFS(Combined!D:D,Combined!A:A,Accr_County!A60)=B60,"#N/A",_xlfn.MAXIFS(Combined!D:D,Combined!A:A,Accr_County!A60))</f>
        <v>5.9</v>
      </c>
      <c r="D60" s="24">
        <f>IF(_xlfn.MINIFS(Combined!E:E,Combined!A:A,Accr_County!A60)=B60,"#N/A",_xlfn.MINIFS(Combined!E:E,Combined!A:A,Accr_County!A60))</f>
        <v>2.58</v>
      </c>
      <c r="G60">
        <v>23029</v>
      </c>
      <c r="H60" s="24">
        <v>3.996666666666667</v>
      </c>
      <c r="I60" s="24">
        <v>5.9</v>
      </c>
      <c r="J60" s="24">
        <v>2.7</v>
      </c>
      <c r="K60" s="11">
        <f t="shared" si="0"/>
        <v>3.2</v>
      </c>
      <c r="L60" s="11">
        <f t="shared" si="1"/>
        <v>1.496666666666667</v>
      </c>
      <c r="M60" s="24">
        <f t="shared" si="2"/>
        <v>6.496666666666667</v>
      </c>
    </row>
    <row r="61" spans="1:13" x14ac:dyDescent="0.25">
      <c r="A61">
        <v>24003</v>
      </c>
      <c r="B61" s="24">
        <f>AVERAGEIFS(Combined!C:C,Combined!A:A,Accr_County!A61)</f>
        <v>4.9660000000000002</v>
      </c>
      <c r="C61" s="24">
        <f>IF(_xlfn.MAXIFS(Combined!D:D,Combined!A:A,Accr_County!A61)=B61,"#N/A",_xlfn.MAXIFS(Combined!D:D,Combined!A:A,Accr_County!A61))</f>
        <v>13.89</v>
      </c>
      <c r="D61" s="24">
        <f>IF(_xlfn.MINIFS(Combined!E:E,Combined!A:A,Accr_County!A61)=B61,"#N/A",_xlfn.MINIFS(Combined!E:E,Combined!A:A,Accr_County!A61))</f>
        <v>-4.95</v>
      </c>
      <c r="G61">
        <v>34033</v>
      </c>
      <c r="H61" s="24">
        <v>4</v>
      </c>
      <c r="I61" s="24"/>
      <c r="J61" s="24"/>
      <c r="K61" s="11">
        <f t="shared" si="0"/>
        <v>0</v>
      </c>
      <c r="L61" s="11">
        <f t="shared" si="1"/>
        <v>1.5</v>
      </c>
      <c r="M61" s="24">
        <f t="shared" si="2"/>
        <v>6.5</v>
      </c>
    </row>
    <row r="62" spans="1:13" x14ac:dyDescent="0.25">
      <c r="A62">
        <v>24019</v>
      </c>
      <c r="B62" s="24">
        <f>AVERAGEIFS(Combined!C:C,Combined!A:A,Accr_County!A62)</f>
        <v>5.3000000000000007</v>
      </c>
      <c r="C62" s="24">
        <f>IF(_xlfn.MAXIFS(Combined!D:D,Combined!A:A,Accr_County!A62)=B62,"#N/A",_xlfn.MAXIFS(Combined!D:D,Combined!A:A,Accr_County!A62))</f>
        <v>7.2</v>
      </c>
      <c r="D62" s="24">
        <f>IF(_xlfn.MINIFS(Combined!E:E,Combined!A:A,Accr_County!A62)=B62,"#N/A",_xlfn.MINIFS(Combined!E:E,Combined!A:A,Accr_County!A62))</f>
        <v>4.6000000000000005</v>
      </c>
      <c r="G62">
        <v>42045</v>
      </c>
      <c r="H62" s="24">
        <v>4</v>
      </c>
      <c r="I62" s="24"/>
      <c r="J62" s="24"/>
      <c r="K62" s="11">
        <f t="shared" si="0"/>
        <v>0</v>
      </c>
      <c r="L62" s="11">
        <f t="shared" si="1"/>
        <v>1.5</v>
      </c>
      <c r="M62" s="24">
        <f t="shared" si="2"/>
        <v>6.5</v>
      </c>
    </row>
    <row r="63" spans="1:13" x14ac:dyDescent="0.25">
      <c r="A63">
        <v>24029</v>
      </c>
      <c r="B63" s="24">
        <f>AVERAGEIFS(Combined!C:C,Combined!A:A,Accr_County!A63)</f>
        <v>3.1</v>
      </c>
      <c r="C63" s="24">
        <f>IF(_xlfn.MAXIFS(Combined!D:D,Combined!A:A,Accr_County!A63)=B63,"#N/A",_xlfn.MAXIFS(Combined!D:D,Combined!A:A,Accr_County!A63))</f>
        <v>3.8</v>
      </c>
      <c r="D63" s="24">
        <f>IF(_xlfn.MINIFS(Combined!E:E,Combined!A:A,Accr_County!A63)=B63,"#N/A",_xlfn.MINIFS(Combined!E:E,Combined!A:A,Accr_County!A63))</f>
        <v>2.5</v>
      </c>
      <c r="G63">
        <v>42101</v>
      </c>
      <c r="H63" s="24">
        <v>4</v>
      </c>
      <c r="I63" s="24"/>
      <c r="J63" s="24"/>
      <c r="K63" s="11">
        <f t="shared" si="0"/>
        <v>0</v>
      </c>
      <c r="L63" s="11">
        <f t="shared" si="1"/>
        <v>1.5</v>
      </c>
      <c r="M63" s="24">
        <f t="shared" si="2"/>
        <v>6.5</v>
      </c>
    </row>
    <row r="64" spans="1:13" x14ac:dyDescent="0.25">
      <c r="A64">
        <v>24037</v>
      </c>
      <c r="B64" s="24">
        <f>AVERAGEIFS(Combined!C:C,Combined!A:A,Accr_County!A64)</f>
        <v>9.8571428571428577</v>
      </c>
      <c r="C64" s="24">
        <f>IF(_xlfn.MAXIFS(Combined!D:D,Combined!A:A,Accr_County!A64)=B64,"#N/A",_xlfn.MAXIFS(Combined!D:D,Combined!A:A,Accr_County!A64))</f>
        <v>52</v>
      </c>
      <c r="D64" s="24">
        <f>IF(_xlfn.MINIFS(Combined!E:E,Combined!A:A,Accr_County!A64)=B64,"#N/A",_xlfn.MINIFS(Combined!E:E,Combined!A:A,Accr_County!A64))</f>
        <v>-16.2</v>
      </c>
      <c r="G64">
        <v>12071</v>
      </c>
      <c r="H64" s="24">
        <v>4.0166666666666666</v>
      </c>
      <c r="I64" s="24">
        <v>7</v>
      </c>
      <c r="J64" s="24">
        <v>0.3</v>
      </c>
      <c r="K64" s="11">
        <f t="shared" si="0"/>
        <v>6.7</v>
      </c>
      <c r="L64" s="11">
        <f t="shared" si="1"/>
        <v>1.5166666666666666</v>
      </c>
      <c r="M64" s="24">
        <f t="shared" si="2"/>
        <v>6.5166666666666666</v>
      </c>
    </row>
    <row r="65" spans="1:13" x14ac:dyDescent="0.25">
      <c r="A65">
        <v>24039</v>
      </c>
      <c r="B65" s="24">
        <f>AVERAGEIFS(Combined!C:C,Combined!A:A,Accr_County!A65)</f>
        <v>5.7044444444444444</v>
      </c>
      <c r="C65" s="24">
        <f>IF(_xlfn.MAXIFS(Combined!D:D,Combined!A:A,Accr_County!A65)=B65,"#N/A",_xlfn.MAXIFS(Combined!D:D,Combined!A:A,Accr_County!A65))</f>
        <v>8</v>
      </c>
      <c r="D65" s="24">
        <f>IF(_xlfn.MINIFS(Combined!E:E,Combined!A:A,Accr_County!A65)=B65,"#N/A",_xlfn.MINIFS(Combined!E:E,Combined!A:A,Accr_County!A65))</f>
        <v>1.5</v>
      </c>
      <c r="G65">
        <v>28059</v>
      </c>
      <c r="H65" s="24">
        <v>4.109926984126985</v>
      </c>
      <c r="I65" s="24">
        <v>6.7</v>
      </c>
      <c r="J65" s="24">
        <v>0.3</v>
      </c>
      <c r="K65" s="11">
        <f t="shared" si="0"/>
        <v>6.4</v>
      </c>
      <c r="L65" s="11">
        <f t="shared" si="1"/>
        <v>1.609926984126985</v>
      </c>
      <c r="M65" s="24">
        <f t="shared" si="2"/>
        <v>6.609926984126985</v>
      </c>
    </row>
    <row r="66" spans="1:13" x14ac:dyDescent="0.25">
      <c r="A66">
        <v>24041</v>
      </c>
      <c r="B66" s="24">
        <f>AVERAGEIFS(Combined!C:C,Combined!A:A,Accr_County!A66)</f>
        <v>6.75</v>
      </c>
      <c r="C66" s="24" t="str">
        <f>IF(_xlfn.MAXIFS(Combined!D:D,Combined!A:A,Accr_County!A66)=B66,"#N/A",_xlfn.MAXIFS(Combined!D:D,Combined!A:A,Accr_County!A66))</f>
        <v>#N/A</v>
      </c>
      <c r="D66" s="24" t="str">
        <f>IF(_xlfn.MINIFS(Combined!E:E,Combined!A:A,Accr_County!A66)=B66,"#N/A",_xlfn.MINIFS(Combined!E:E,Combined!A:A,Accr_County!A66))</f>
        <v>#N/A</v>
      </c>
      <c r="G66">
        <v>48061</v>
      </c>
      <c r="H66" s="24">
        <v>4.1428571428571432</v>
      </c>
      <c r="I66" s="24">
        <v>7</v>
      </c>
      <c r="J66" s="24">
        <v>0.3</v>
      </c>
      <c r="K66" s="11">
        <f t="shared" si="0"/>
        <v>6.7</v>
      </c>
      <c r="L66" s="11">
        <f t="shared" si="1"/>
        <v>1.6428571428571432</v>
      </c>
      <c r="M66" s="24">
        <f t="shared" si="2"/>
        <v>6.6428571428571432</v>
      </c>
    </row>
    <row r="67" spans="1:13" x14ac:dyDescent="0.25">
      <c r="A67">
        <v>24045</v>
      </c>
      <c r="B67" s="24">
        <f>AVERAGEIFS(Combined!C:C,Combined!A:A,Accr_County!A67)</f>
        <v>4.6000000000000005</v>
      </c>
      <c r="C67" s="24" t="str">
        <f>IF(_xlfn.MAXIFS(Combined!D:D,Combined!A:A,Accr_County!A67)=B67,"#N/A",_xlfn.MAXIFS(Combined!D:D,Combined!A:A,Accr_County!A67))</f>
        <v>#N/A</v>
      </c>
      <c r="D67" s="24" t="str">
        <f>IF(_xlfn.MINIFS(Combined!E:E,Combined!A:A,Accr_County!A67)=B67,"#N/A",_xlfn.MINIFS(Combined!E:E,Combined!A:A,Accr_County!A67))</f>
        <v>#N/A</v>
      </c>
      <c r="G67">
        <v>48215</v>
      </c>
      <c r="H67" s="24">
        <v>4.1428571428571432</v>
      </c>
      <c r="I67" s="24">
        <v>7</v>
      </c>
      <c r="J67" s="24">
        <v>0.3</v>
      </c>
      <c r="K67" s="11">
        <f t="shared" ref="K67:K130" si="3">I67-J67</f>
        <v>6.7</v>
      </c>
      <c r="L67" s="11">
        <f t="shared" ref="L67:L130" si="4">H67-2.5</f>
        <v>1.6428571428571432</v>
      </c>
      <c r="M67" s="24">
        <f t="shared" ref="M67:M130" si="5">H67+2.5</f>
        <v>6.6428571428571432</v>
      </c>
    </row>
    <row r="68" spans="1:13" x14ac:dyDescent="0.25">
      <c r="A68">
        <v>24047</v>
      </c>
      <c r="B68" s="24">
        <f>AVERAGEIFS(Combined!C:C,Combined!A:A,Accr_County!A68)</f>
        <v>4.875</v>
      </c>
      <c r="C68" s="24">
        <f>IF(_xlfn.MAXIFS(Combined!D:D,Combined!A:A,Accr_County!A68)=B68,"#N/A",_xlfn.MAXIFS(Combined!D:D,Combined!A:A,Accr_County!A68))</f>
        <v>9</v>
      </c>
      <c r="D68" s="24">
        <f>IF(_xlfn.MINIFS(Combined!E:E,Combined!A:A,Accr_County!A68)=B68,"#N/A",_xlfn.MINIFS(Combined!E:E,Combined!A:A,Accr_County!A68))</f>
        <v>1.5</v>
      </c>
      <c r="G68">
        <v>48427</v>
      </c>
      <c r="H68" s="24">
        <v>4.1428571428571432</v>
      </c>
      <c r="I68" s="24">
        <v>7</v>
      </c>
      <c r="J68" s="24">
        <v>0.3</v>
      </c>
      <c r="K68" s="11">
        <f t="shared" si="3"/>
        <v>6.7</v>
      </c>
      <c r="L68" s="11">
        <f t="shared" si="4"/>
        <v>1.6428571428571432</v>
      </c>
      <c r="M68" s="24">
        <f t="shared" si="5"/>
        <v>6.6428571428571432</v>
      </c>
    </row>
    <row r="69" spans="1:13" x14ac:dyDescent="0.25">
      <c r="A69">
        <v>25001</v>
      </c>
      <c r="B69" s="24">
        <f>AVERAGEIFS(Combined!C:C,Combined!A:A,Accr_County!A69)</f>
        <v>3.5878666666666668</v>
      </c>
      <c r="C69" s="24">
        <f>IF(_xlfn.MAXIFS(Combined!D:D,Combined!A:A,Accr_County!A69)=B69,"#N/A",_xlfn.MAXIFS(Combined!D:D,Combined!A:A,Accr_County!A69))</f>
        <v>5.9</v>
      </c>
      <c r="D69" s="24">
        <f>IF(_xlfn.MINIFS(Combined!E:E,Combined!A:A,Accr_County!A69)=B69,"#N/A",_xlfn.MINIFS(Combined!E:E,Combined!A:A,Accr_County!A69))</f>
        <v>0.3</v>
      </c>
      <c r="G69">
        <v>48489</v>
      </c>
      <c r="H69" s="24">
        <v>4.1428571428571432</v>
      </c>
      <c r="I69" s="24">
        <v>7</v>
      </c>
      <c r="J69" s="24">
        <v>0.3</v>
      </c>
      <c r="K69" s="11">
        <f t="shared" si="3"/>
        <v>6.7</v>
      </c>
      <c r="L69" s="11">
        <f t="shared" si="4"/>
        <v>1.6428571428571432</v>
      </c>
      <c r="M69" s="24">
        <f t="shared" si="5"/>
        <v>6.6428571428571432</v>
      </c>
    </row>
    <row r="70" spans="1:13" x14ac:dyDescent="0.25">
      <c r="A70">
        <v>25007</v>
      </c>
      <c r="B70" s="24">
        <f>AVERAGEIFS(Combined!C:C,Combined!A:A,Accr_County!A70)</f>
        <v>4.4866666666666672</v>
      </c>
      <c r="C70" s="24">
        <f>IF(_xlfn.MAXIFS(Combined!D:D,Combined!A:A,Accr_County!A70)=B70,"#N/A",_xlfn.MAXIFS(Combined!D:D,Combined!A:A,Accr_County!A70))</f>
        <v>5.9</v>
      </c>
      <c r="D70" s="24">
        <f>IF(_xlfn.MINIFS(Combined!E:E,Combined!A:A,Accr_County!A70)=B70,"#N/A",_xlfn.MINIFS(Combined!E:E,Combined!A:A,Accr_County!A70))</f>
        <v>3.78</v>
      </c>
      <c r="G70">
        <v>48505</v>
      </c>
      <c r="H70" s="24">
        <v>4.1428571428571432</v>
      </c>
      <c r="I70" s="24">
        <v>7</v>
      </c>
      <c r="J70" s="24">
        <v>0.3</v>
      </c>
      <c r="K70" s="11">
        <f t="shared" si="3"/>
        <v>6.7</v>
      </c>
      <c r="L70" s="11">
        <f t="shared" si="4"/>
        <v>1.6428571428571432</v>
      </c>
      <c r="M70" s="24">
        <f t="shared" si="5"/>
        <v>6.6428571428571432</v>
      </c>
    </row>
    <row r="71" spans="1:13" x14ac:dyDescent="0.25">
      <c r="A71">
        <v>25009</v>
      </c>
      <c r="B71" s="24">
        <f>AVERAGEIFS(Combined!C:C,Combined!A:A,Accr_County!A71)</f>
        <v>3.297333333333333</v>
      </c>
      <c r="C71" s="24">
        <f>IF(_xlfn.MAXIFS(Combined!D:D,Combined!A:A,Accr_County!A71)=B71,"#N/A",_xlfn.MAXIFS(Combined!D:D,Combined!A:A,Accr_County!A71))</f>
        <v>5.9</v>
      </c>
      <c r="D71" s="24">
        <f>IF(_xlfn.MINIFS(Combined!E:E,Combined!A:A,Accr_County!A71)=B71,"#N/A",_xlfn.MINIFS(Combined!E:E,Combined!A:A,Accr_County!A71))</f>
        <v>2.1</v>
      </c>
      <c r="G71">
        <v>37095</v>
      </c>
      <c r="H71" s="24">
        <v>4.1583333333333341</v>
      </c>
      <c r="I71" s="24">
        <v>5.9</v>
      </c>
      <c r="J71" s="24">
        <v>0.3</v>
      </c>
      <c r="K71" s="11">
        <f t="shared" si="3"/>
        <v>5.6000000000000005</v>
      </c>
      <c r="L71" s="11">
        <f t="shared" si="4"/>
        <v>1.6583333333333341</v>
      </c>
      <c r="M71" s="24">
        <f t="shared" si="5"/>
        <v>6.6583333333333341</v>
      </c>
    </row>
    <row r="72" spans="1:13" x14ac:dyDescent="0.25">
      <c r="A72">
        <v>25019</v>
      </c>
      <c r="B72" s="24">
        <f>AVERAGEIFS(Combined!C:C,Combined!A:A,Accr_County!A72)</f>
        <v>4.4866666666666672</v>
      </c>
      <c r="C72" s="24">
        <f>IF(_xlfn.MAXIFS(Combined!D:D,Combined!A:A,Accr_County!A72)=B72,"#N/A",_xlfn.MAXIFS(Combined!D:D,Combined!A:A,Accr_County!A72))</f>
        <v>5.9</v>
      </c>
      <c r="D72" s="24">
        <f>IF(_xlfn.MINIFS(Combined!E:E,Combined!A:A,Accr_County!A72)=B72,"#N/A",_xlfn.MINIFS(Combined!E:E,Combined!A:A,Accr_County!A72))</f>
        <v>3.78</v>
      </c>
      <c r="G72">
        <v>48321</v>
      </c>
      <c r="H72" s="24">
        <v>4.2</v>
      </c>
      <c r="I72" s="24">
        <v>8.1999999999999993</v>
      </c>
      <c r="J72" s="24">
        <v>0.3</v>
      </c>
      <c r="K72" s="11">
        <f t="shared" si="3"/>
        <v>7.8999999999999995</v>
      </c>
      <c r="L72" s="11">
        <f t="shared" si="4"/>
        <v>1.7000000000000002</v>
      </c>
      <c r="M72" s="24">
        <f t="shared" si="5"/>
        <v>6.7</v>
      </c>
    </row>
    <row r="73" spans="1:13" x14ac:dyDescent="0.25">
      <c r="A73">
        <v>28059</v>
      </c>
      <c r="B73" s="24">
        <f>AVERAGEIFS(Combined!C:C,Combined!A:A,Accr_County!A73)</f>
        <v>4.8162226190476192</v>
      </c>
      <c r="C73" s="24">
        <f>IF(_xlfn.MAXIFS(Combined!D:D,Combined!A:A,Accr_County!A73)=B73,"#N/A",_xlfn.MAXIFS(Combined!D:D,Combined!A:A,Accr_County!A73))</f>
        <v>6.8</v>
      </c>
      <c r="D73" s="24">
        <f>IF(_xlfn.MINIFS(Combined!E:E,Combined!A:A,Accr_County!A73)=B73,"#N/A",_xlfn.MINIFS(Combined!E:E,Combined!A:A,Accr_County!A73))</f>
        <v>0.3</v>
      </c>
      <c r="G73">
        <v>23031</v>
      </c>
      <c r="H73" s="24">
        <v>4.2755833333333335</v>
      </c>
      <c r="I73" s="24">
        <v>5.9</v>
      </c>
      <c r="J73" s="24">
        <v>2.58</v>
      </c>
      <c r="K73" s="11">
        <f t="shared" si="3"/>
        <v>3.3200000000000003</v>
      </c>
      <c r="L73" s="11">
        <f t="shared" si="4"/>
        <v>1.7755833333333335</v>
      </c>
      <c r="M73" s="24">
        <f t="shared" si="5"/>
        <v>6.7755833333333335</v>
      </c>
    </row>
    <row r="74" spans="1:13" x14ac:dyDescent="0.25">
      <c r="A74">
        <v>33015</v>
      </c>
      <c r="B74" s="24">
        <f>AVERAGEIFS(Combined!C:C,Combined!A:A,Accr_County!A74)</f>
        <v>2.7051904761904764</v>
      </c>
      <c r="C74" s="24">
        <f>IF(_xlfn.MAXIFS(Combined!D:D,Combined!A:A,Accr_County!A74)=B74,"#N/A",_xlfn.MAXIFS(Combined!D:D,Combined!A:A,Accr_County!A74))</f>
        <v>5.9</v>
      </c>
      <c r="D74" s="24">
        <f>IF(_xlfn.MINIFS(Combined!E:E,Combined!A:A,Accr_County!A74)=B74,"#N/A",_xlfn.MINIFS(Combined!E:E,Combined!A:A,Accr_County!A74))</f>
        <v>1.7237142857142853</v>
      </c>
      <c r="G74">
        <v>12123</v>
      </c>
      <c r="H74" s="24">
        <v>4.2857142857142865</v>
      </c>
      <c r="I74" s="24">
        <v>7</v>
      </c>
      <c r="J74" s="24">
        <v>0.3</v>
      </c>
      <c r="K74" s="11">
        <f t="shared" si="3"/>
        <v>6.7</v>
      </c>
      <c r="L74" s="11">
        <f t="shared" si="4"/>
        <v>1.7857142857142865</v>
      </c>
      <c r="M74" s="24">
        <f t="shared" si="5"/>
        <v>6.7857142857142865</v>
      </c>
    </row>
    <row r="75" spans="1:13" x14ac:dyDescent="0.25">
      <c r="A75">
        <v>34001</v>
      </c>
      <c r="B75" s="24">
        <f>AVERAGEIFS(Combined!C:C,Combined!A:A,Accr_County!A75)</f>
        <v>4.9083333333333341</v>
      </c>
      <c r="C75" s="24">
        <f>IF(_xlfn.MAXIFS(Combined!D:D,Combined!A:A,Accr_County!A75)=B75,"#N/A",_xlfn.MAXIFS(Combined!D:D,Combined!A:A,Accr_County!A75))</f>
        <v>8</v>
      </c>
      <c r="D75" s="24">
        <f>IF(_xlfn.MINIFS(Combined!E:E,Combined!A:A,Accr_County!A75)=B75,"#N/A",_xlfn.MINIFS(Combined!E:E,Combined!A:A,Accr_County!A75))</f>
        <v>0.3</v>
      </c>
      <c r="G75">
        <v>51735</v>
      </c>
      <c r="H75" s="24">
        <v>4.333333333333333</v>
      </c>
      <c r="I75" s="24">
        <v>5</v>
      </c>
      <c r="J75" s="24">
        <v>4</v>
      </c>
      <c r="K75" s="11">
        <f t="shared" si="3"/>
        <v>1</v>
      </c>
      <c r="L75" s="11">
        <f t="shared" si="4"/>
        <v>1.833333333333333</v>
      </c>
      <c r="M75" s="24">
        <f t="shared" si="5"/>
        <v>6.833333333333333</v>
      </c>
    </row>
    <row r="76" spans="1:13" x14ac:dyDescent="0.25">
      <c r="A76">
        <v>34009</v>
      </c>
      <c r="B76" s="24">
        <f>AVERAGEIFS(Combined!C:C,Combined!A:A,Accr_County!A76)</f>
        <v>3.8122448979591832</v>
      </c>
      <c r="C76" s="24">
        <f>IF(_xlfn.MAXIFS(Combined!D:D,Combined!A:A,Accr_County!A76)=B76,"#N/A",_xlfn.MAXIFS(Combined!D:D,Combined!A:A,Accr_County!A76))</f>
        <v>7.6</v>
      </c>
      <c r="D76" s="24">
        <f>IF(_xlfn.MINIFS(Combined!E:E,Combined!A:A,Accr_County!A76)=B76,"#N/A",_xlfn.MINIFS(Combined!E:E,Combined!A:A,Accr_County!A76))</f>
        <v>-1.5</v>
      </c>
      <c r="G76">
        <v>51800</v>
      </c>
      <c r="H76" s="24">
        <v>4.333333333333333</v>
      </c>
      <c r="I76" s="24">
        <v>5</v>
      </c>
      <c r="J76" s="24">
        <v>4</v>
      </c>
      <c r="K76" s="11">
        <f t="shared" si="3"/>
        <v>1</v>
      </c>
      <c r="L76" s="11">
        <f t="shared" si="4"/>
        <v>1.833333333333333</v>
      </c>
      <c r="M76" s="24">
        <f t="shared" si="5"/>
        <v>6.833333333333333</v>
      </c>
    </row>
    <row r="77" spans="1:13" x14ac:dyDescent="0.25">
      <c r="A77">
        <v>34011</v>
      </c>
      <c r="B77" s="24">
        <f>AVERAGEIFS(Combined!C:C,Combined!A:A,Accr_County!A77)</f>
        <v>6.3000000000000007</v>
      </c>
      <c r="C77" s="24">
        <f>IF(_xlfn.MAXIFS(Combined!D:D,Combined!A:A,Accr_County!A77)=B77,"#N/A",_xlfn.MAXIFS(Combined!D:D,Combined!A:A,Accr_County!A77))</f>
        <v>11.5</v>
      </c>
      <c r="D77" s="24">
        <f>IF(_xlfn.MINIFS(Combined!E:E,Combined!A:A,Accr_County!A77)=B77,"#N/A",_xlfn.MINIFS(Combined!E:E,Combined!A:A,Accr_County!A77))</f>
        <v>1.3</v>
      </c>
      <c r="G77">
        <v>12087</v>
      </c>
      <c r="H77" s="24">
        <v>4.381904761904762</v>
      </c>
      <c r="I77" s="24">
        <v>5.9</v>
      </c>
      <c r="J77" s="24">
        <v>0</v>
      </c>
      <c r="K77" s="11">
        <f t="shared" si="3"/>
        <v>5.9</v>
      </c>
      <c r="L77" s="11">
        <f t="shared" si="4"/>
        <v>1.881904761904762</v>
      </c>
      <c r="M77" s="24">
        <f t="shared" si="5"/>
        <v>6.881904761904762</v>
      </c>
    </row>
    <row r="78" spans="1:13" x14ac:dyDescent="0.25">
      <c r="A78">
        <v>34029</v>
      </c>
      <c r="B78" s="24">
        <f>AVERAGEIFS(Combined!C:C,Combined!A:A,Accr_County!A78)</f>
        <v>2.7295454545454545</v>
      </c>
      <c r="C78" s="24">
        <f>IF(_xlfn.MAXIFS(Combined!D:D,Combined!A:A,Accr_County!A78)=B78,"#N/A",_xlfn.MAXIFS(Combined!D:D,Combined!A:A,Accr_County!A78))</f>
        <v>5.9</v>
      </c>
      <c r="D78" s="24">
        <f>IF(_xlfn.MINIFS(Combined!E:E,Combined!A:A,Accr_County!A78)=B78,"#N/A",_xlfn.MINIFS(Combined!E:E,Combined!A:A,Accr_County!A78))</f>
        <v>0.3</v>
      </c>
      <c r="G78">
        <v>9001</v>
      </c>
      <c r="H78" s="24">
        <v>4.4333333333333336</v>
      </c>
      <c r="I78" s="24">
        <v>6</v>
      </c>
      <c r="J78" s="24">
        <v>3.5</v>
      </c>
      <c r="K78" s="11">
        <f t="shared" si="3"/>
        <v>2.5</v>
      </c>
      <c r="L78" s="11">
        <f t="shared" si="4"/>
        <v>1.9333333333333336</v>
      </c>
      <c r="M78" s="24">
        <f t="shared" si="5"/>
        <v>6.9333333333333336</v>
      </c>
    </row>
    <row r="79" spans="1:13" x14ac:dyDescent="0.25">
      <c r="A79">
        <v>34033</v>
      </c>
      <c r="B79" s="24">
        <f>AVERAGEIFS(Combined!C:C,Combined!A:A,Accr_County!A79)</f>
        <v>4</v>
      </c>
      <c r="C79" s="24" t="str">
        <f>IF(_xlfn.MAXIFS(Combined!D:D,Combined!A:A,Accr_County!A79)=B79,"#N/A",_xlfn.MAXIFS(Combined!D:D,Combined!A:A,Accr_County!A79))</f>
        <v>#N/A</v>
      </c>
      <c r="D79" s="24" t="str">
        <f>IF(_xlfn.MINIFS(Combined!E:E,Combined!A:A,Accr_County!A79)=B79,"#N/A",_xlfn.MINIFS(Combined!E:E,Combined!A:A,Accr_County!A79))</f>
        <v>#N/A</v>
      </c>
      <c r="G79">
        <v>37031</v>
      </c>
      <c r="H79" s="24">
        <v>4.4333333333333336</v>
      </c>
      <c r="I79" s="24">
        <v>5.9</v>
      </c>
      <c r="J79" s="24">
        <v>3.7</v>
      </c>
      <c r="K79" s="11">
        <f t="shared" si="3"/>
        <v>2.2000000000000002</v>
      </c>
      <c r="L79" s="11">
        <f t="shared" si="4"/>
        <v>1.9333333333333336</v>
      </c>
      <c r="M79" s="24">
        <f t="shared" si="5"/>
        <v>6.9333333333333336</v>
      </c>
    </row>
    <row r="80" spans="1:13" x14ac:dyDescent="0.25">
      <c r="A80">
        <v>36005</v>
      </c>
      <c r="B80" s="24">
        <f>AVERAGEIFS(Combined!C:C,Combined!A:A,Accr_County!A80)</f>
        <v>1.1000000000000001</v>
      </c>
      <c r="C80" s="24" t="str">
        <f>IF(_xlfn.MAXIFS(Combined!D:D,Combined!A:A,Accr_County!A80)=B80,"#N/A",_xlfn.MAXIFS(Combined!D:D,Combined!A:A,Accr_County!A80))</f>
        <v>#N/A</v>
      </c>
      <c r="D80" s="24" t="str">
        <f>IF(_xlfn.MINIFS(Combined!E:E,Combined!A:A,Accr_County!A80)=B80,"#N/A",_xlfn.MINIFS(Combined!E:E,Combined!A:A,Accr_County!A80))</f>
        <v>#N/A</v>
      </c>
      <c r="G80">
        <v>37053</v>
      </c>
      <c r="H80" s="24">
        <v>4.4333333333333336</v>
      </c>
      <c r="I80" s="24">
        <v>5.9</v>
      </c>
      <c r="J80" s="24">
        <v>3.7</v>
      </c>
      <c r="K80" s="11">
        <f t="shared" si="3"/>
        <v>2.2000000000000002</v>
      </c>
      <c r="L80" s="11">
        <f t="shared" si="4"/>
        <v>1.9333333333333336</v>
      </c>
      <c r="M80" s="24">
        <f t="shared" si="5"/>
        <v>6.9333333333333336</v>
      </c>
    </row>
    <row r="81" spans="1:13" x14ac:dyDescent="0.25">
      <c r="A81">
        <v>36059</v>
      </c>
      <c r="B81" s="24">
        <f>AVERAGEIFS(Combined!C:C,Combined!A:A,Accr_County!A81)</f>
        <v>3.2519444444444443</v>
      </c>
      <c r="C81" s="24">
        <f>IF(_xlfn.MAXIFS(Combined!D:D,Combined!A:A,Accr_County!A81)=B81,"#N/A",_xlfn.MAXIFS(Combined!D:D,Combined!A:A,Accr_County!A81))</f>
        <v>5.9</v>
      </c>
      <c r="D81" s="24">
        <f>IF(_xlfn.MINIFS(Combined!E:E,Combined!A:A,Accr_County!A81)=B81,"#N/A",_xlfn.MINIFS(Combined!E:E,Combined!A:A,Accr_County!A81))</f>
        <v>1</v>
      </c>
      <c r="G81">
        <v>44009</v>
      </c>
      <c r="H81" s="24">
        <v>4.4433333333333342</v>
      </c>
      <c r="I81" s="24">
        <v>5.9</v>
      </c>
      <c r="J81" s="24">
        <v>3.2</v>
      </c>
      <c r="K81" s="11">
        <f t="shared" si="3"/>
        <v>2.7</v>
      </c>
      <c r="L81" s="11">
        <f t="shared" si="4"/>
        <v>1.9433333333333342</v>
      </c>
      <c r="M81" s="24">
        <f t="shared" si="5"/>
        <v>6.9433333333333342</v>
      </c>
    </row>
    <row r="82" spans="1:13" x14ac:dyDescent="0.25">
      <c r="A82">
        <v>36081</v>
      </c>
      <c r="B82" s="24">
        <f>AVERAGEIFS(Combined!C:C,Combined!A:A,Accr_County!A82)</f>
        <v>3.5</v>
      </c>
      <c r="C82" s="24" t="str">
        <f>IF(_xlfn.MAXIFS(Combined!D:D,Combined!A:A,Accr_County!A82)=B82,"#N/A",_xlfn.MAXIFS(Combined!D:D,Combined!A:A,Accr_County!A82))</f>
        <v>#N/A</v>
      </c>
      <c r="D82" s="24" t="str">
        <f>IF(_xlfn.MINIFS(Combined!E:E,Combined!A:A,Accr_County!A82)=B82,"#N/A",_xlfn.MINIFS(Combined!E:E,Combined!A:A,Accr_County!A82))</f>
        <v>#N/A</v>
      </c>
      <c r="G82">
        <v>12009</v>
      </c>
      <c r="H82" s="24">
        <v>4.4738095238095239</v>
      </c>
      <c r="I82" s="24">
        <v>7</v>
      </c>
      <c r="J82" s="24">
        <v>0.3</v>
      </c>
      <c r="K82" s="11">
        <f t="shared" si="3"/>
        <v>6.7</v>
      </c>
      <c r="L82" s="11">
        <f t="shared" si="4"/>
        <v>1.9738095238095239</v>
      </c>
      <c r="M82" s="24">
        <f t="shared" si="5"/>
        <v>6.9738095238095239</v>
      </c>
    </row>
    <row r="83" spans="1:13" x14ac:dyDescent="0.25">
      <c r="A83">
        <v>36103</v>
      </c>
      <c r="B83" s="24">
        <f>AVERAGEIFS(Combined!C:C,Combined!A:A,Accr_County!A83)</f>
        <v>3.2949325396825397</v>
      </c>
      <c r="C83" s="24">
        <f>IF(_xlfn.MAXIFS(Combined!D:D,Combined!A:A,Accr_County!A83)=B83,"#N/A",_xlfn.MAXIFS(Combined!D:D,Combined!A:A,Accr_County!A83))</f>
        <v>5.9</v>
      </c>
      <c r="D83" s="24">
        <f>IF(_xlfn.MINIFS(Combined!E:E,Combined!A:A,Accr_County!A83)=B83,"#N/A",_xlfn.MINIFS(Combined!E:E,Combined!A:A,Accr_County!A83))</f>
        <v>1</v>
      </c>
      <c r="G83">
        <v>25007</v>
      </c>
      <c r="H83" s="24">
        <v>4.4866666666666672</v>
      </c>
      <c r="I83" s="24">
        <v>5.9</v>
      </c>
      <c r="J83" s="24">
        <v>3.78</v>
      </c>
      <c r="K83" s="11">
        <f t="shared" si="3"/>
        <v>2.1200000000000006</v>
      </c>
      <c r="L83" s="11">
        <f t="shared" si="4"/>
        <v>1.9866666666666672</v>
      </c>
      <c r="M83" s="24">
        <f t="shared" si="5"/>
        <v>6.9866666666666672</v>
      </c>
    </row>
    <row r="84" spans="1:13" x14ac:dyDescent="0.25">
      <c r="A84">
        <v>37031</v>
      </c>
      <c r="B84" s="24">
        <f>AVERAGEIFS(Combined!C:C,Combined!A:A,Accr_County!A84)</f>
        <v>4.4333333333333336</v>
      </c>
      <c r="C84" s="24">
        <f>IF(_xlfn.MAXIFS(Combined!D:D,Combined!A:A,Accr_County!A84)=B84,"#N/A",_xlfn.MAXIFS(Combined!D:D,Combined!A:A,Accr_County!A84))</f>
        <v>5.9</v>
      </c>
      <c r="D84" s="24">
        <f>IF(_xlfn.MINIFS(Combined!E:E,Combined!A:A,Accr_County!A84)=B84,"#N/A",_xlfn.MINIFS(Combined!E:E,Combined!A:A,Accr_County!A84))</f>
        <v>3.7</v>
      </c>
      <c r="G84">
        <v>25019</v>
      </c>
      <c r="H84" s="24">
        <v>4.4866666666666672</v>
      </c>
      <c r="I84" s="24">
        <v>5.9</v>
      </c>
      <c r="J84" s="24">
        <v>3.78</v>
      </c>
      <c r="K84" s="11">
        <f t="shared" si="3"/>
        <v>2.1200000000000006</v>
      </c>
      <c r="L84" s="11">
        <f t="shared" si="4"/>
        <v>1.9866666666666672</v>
      </c>
      <c r="M84" s="24">
        <f t="shared" si="5"/>
        <v>6.9866666666666672</v>
      </c>
    </row>
    <row r="85" spans="1:13" x14ac:dyDescent="0.25">
      <c r="A85">
        <v>37053</v>
      </c>
      <c r="B85" s="24">
        <f>AVERAGEIFS(Combined!C:C,Combined!A:A,Accr_County!A85)</f>
        <v>4.4333333333333336</v>
      </c>
      <c r="C85" s="24">
        <f>IF(_xlfn.MAXIFS(Combined!D:D,Combined!A:A,Accr_County!A85)=B85,"#N/A",_xlfn.MAXIFS(Combined!D:D,Combined!A:A,Accr_County!A85))</f>
        <v>5.9</v>
      </c>
      <c r="D85" s="24">
        <f>IF(_xlfn.MINIFS(Combined!E:E,Combined!A:A,Accr_County!A85)=B85,"#N/A",_xlfn.MINIFS(Combined!E:E,Combined!A:A,Accr_County!A85))</f>
        <v>3.7</v>
      </c>
      <c r="G85">
        <v>24039</v>
      </c>
      <c r="H85" s="24">
        <v>4.5566666666666658</v>
      </c>
      <c r="I85" s="24">
        <v>7.5</v>
      </c>
      <c r="J85" s="24">
        <v>1.5</v>
      </c>
      <c r="K85" s="11">
        <f t="shared" si="3"/>
        <v>6</v>
      </c>
      <c r="L85" s="11">
        <f t="shared" si="4"/>
        <v>2.0566666666666658</v>
      </c>
      <c r="M85" s="24">
        <f t="shared" si="5"/>
        <v>7.0566666666666658</v>
      </c>
    </row>
    <row r="86" spans="1:13" x14ac:dyDescent="0.25">
      <c r="A86">
        <v>37055</v>
      </c>
      <c r="B86" s="24">
        <f>AVERAGEIFS(Combined!C:C,Combined!A:A,Accr_County!A86)</f>
        <v>2.2694444444444444</v>
      </c>
      <c r="C86" s="24">
        <f>IF(_xlfn.MAXIFS(Combined!D:D,Combined!A:A,Accr_County!A86)=B86,"#N/A",_xlfn.MAXIFS(Combined!D:D,Combined!A:A,Accr_County!A86))</f>
        <v>5.9</v>
      </c>
      <c r="D86" s="24">
        <f>IF(_xlfn.MINIFS(Combined!E:E,Combined!A:A,Accr_County!A86)=B86,"#N/A",_xlfn.MINIFS(Combined!E:E,Combined!A:A,Accr_County!A86))</f>
        <v>0.4</v>
      </c>
      <c r="G86">
        <v>24045</v>
      </c>
      <c r="H86" s="24">
        <v>4.6000000000000005</v>
      </c>
      <c r="I86" s="24"/>
      <c r="J86" s="24"/>
      <c r="K86" s="11">
        <f t="shared" si="3"/>
        <v>0</v>
      </c>
      <c r="L86" s="11">
        <f t="shared" si="4"/>
        <v>2.1000000000000005</v>
      </c>
      <c r="M86" s="24">
        <f t="shared" si="5"/>
        <v>7.1000000000000005</v>
      </c>
    </row>
    <row r="87" spans="1:13" x14ac:dyDescent="0.25">
      <c r="A87">
        <v>37095</v>
      </c>
      <c r="B87" s="24">
        <f>AVERAGEIFS(Combined!C:C,Combined!A:A,Accr_County!A87)</f>
        <v>4.1583333333333341</v>
      </c>
      <c r="C87" s="24">
        <f>IF(_xlfn.MAXIFS(Combined!D:D,Combined!A:A,Accr_County!A87)=B87,"#N/A",_xlfn.MAXIFS(Combined!D:D,Combined!A:A,Accr_County!A87))</f>
        <v>5.9</v>
      </c>
      <c r="D87" s="24">
        <f>IF(_xlfn.MINIFS(Combined!E:E,Combined!A:A,Accr_County!A87)=B87,"#N/A",_xlfn.MINIFS(Combined!E:E,Combined!A:A,Accr_County!A87))</f>
        <v>0.3</v>
      </c>
      <c r="G87">
        <v>6053</v>
      </c>
      <c r="H87" s="24">
        <v>4.6231041666666668</v>
      </c>
      <c r="I87" s="24">
        <v>9.5</v>
      </c>
      <c r="J87" s="24">
        <v>1.4128750000000001</v>
      </c>
      <c r="K87" s="11">
        <f t="shared" si="3"/>
        <v>8.0871250000000003</v>
      </c>
      <c r="L87" s="11">
        <f t="shared" si="4"/>
        <v>2.1231041666666668</v>
      </c>
      <c r="M87" s="24">
        <f t="shared" si="5"/>
        <v>7.1231041666666668</v>
      </c>
    </row>
    <row r="88" spans="1:13" x14ac:dyDescent="0.25">
      <c r="A88">
        <v>41007</v>
      </c>
      <c r="B88" s="24">
        <f>AVERAGEIFS(Combined!C:C,Combined!A:A,Accr_County!A88)</f>
        <v>3.5880952380952382</v>
      </c>
      <c r="C88" s="24">
        <f>IF(_xlfn.MAXIFS(Combined!D:D,Combined!A:A,Accr_County!A88)=B88,"#N/A",_xlfn.MAXIFS(Combined!D:D,Combined!A:A,Accr_County!A88))</f>
        <v>7</v>
      </c>
      <c r="D88" s="24">
        <f>IF(_xlfn.MINIFS(Combined!E:E,Combined!A:A,Accr_County!A88)=B88,"#N/A",_xlfn.MINIFS(Combined!E:E,Combined!A:A,Accr_County!A88))</f>
        <v>0.3</v>
      </c>
      <c r="G88">
        <v>12017</v>
      </c>
      <c r="H88" s="24">
        <v>4.7111111111111112</v>
      </c>
      <c r="I88" s="24">
        <v>5.9</v>
      </c>
      <c r="J88" s="24">
        <v>4</v>
      </c>
      <c r="K88" s="11">
        <f t="shared" si="3"/>
        <v>1.9000000000000004</v>
      </c>
      <c r="L88" s="11">
        <f t="shared" si="4"/>
        <v>2.2111111111111112</v>
      </c>
      <c r="M88" s="24">
        <f t="shared" si="5"/>
        <v>7.2111111111111112</v>
      </c>
    </row>
    <row r="89" spans="1:13" x14ac:dyDescent="0.25">
      <c r="A89">
        <v>41011</v>
      </c>
      <c r="B89" s="24">
        <f>AVERAGEIFS(Combined!C:C,Combined!A:A,Accr_County!A89)</f>
        <v>3</v>
      </c>
      <c r="C89" s="24" t="str">
        <f>IF(_xlfn.MAXIFS(Combined!D:D,Combined!A:A,Accr_County!A89)=B89,"#N/A",_xlfn.MAXIFS(Combined!D:D,Combined!A:A,Accr_County!A89))</f>
        <v>#N/A</v>
      </c>
      <c r="D89" s="24" t="str">
        <f>IF(_xlfn.MINIFS(Combined!E:E,Combined!A:A,Accr_County!A89)=B89,"#N/A",_xlfn.MINIFS(Combined!E:E,Combined!A:A,Accr_County!A89))</f>
        <v>#N/A</v>
      </c>
      <c r="G89">
        <v>12065</v>
      </c>
      <c r="H89" s="24">
        <v>4.7414285714285711</v>
      </c>
      <c r="I89" s="24">
        <v>7</v>
      </c>
      <c r="J89" s="24">
        <v>0.3</v>
      </c>
      <c r="K89" s="11">
        <f t="shared" si="3"/>
        <v>6.7</v>
      </c>
      <c r="L89" s="11">
        <f t="shared" si="4"/>
        <v>2.2414285714285711</v>
      </c>
      <c r="M89" s="24">
        <f t="shared" si="5"/>
        <v>7.2414285714285711</v>
      </c>
    </row>
    <row r="90" spans="1:13" x14ac:dyDescent="0.25">
      <c r="A90">
        <v>41041</v>
      </c>
      <c r="B90" s="24">
        <f>AVERAGEIFS(Combined!C:C,Combined!A:A,Accr_County!A90)</f>
        <v>3</v>
      </c>
      <c r="C90" s="24" t="str">
        <f>IF(_xlfn.MAXIFS(Combined!D:D,Combined!A:A,Accr_County!A90)=B90,"#N/A",_xlfn.MAXIFS(Combined!D:D,Combined!A:A,Accr_County!A90))</f>
        <v>#N/A</v>
      </c>
      <c r="D90" s="24" t="str">
        <f>IF(_xlfn.MINIFS(Combined!E:E,Combined!A:A,Accr_County!A90)=B90,"#N/A",_xlfn.MINIFS(Combined!E:E,Combined!A:A,Accr_County!A90))</f>
        <v>#N/A</v>
      </c>
      <c r="G90">
        <v>53027</v>
      </c>
      <c r="H90" s="24">
        <v>4.7666666666666666</v>
      </c>
      <c r="I90" s="24">
        <v>6.6</v>
      </c>
      <c r="J90" s="24">
        <v>3.7</v>
      </c>
      <c r="K90" s="11">
        <f t="shared" si="3"/>
        <v>2.8999999999999995</v>
      </c>
      <c r="L90" s="11">
        <f t="shared" si="4"/>
        <v>2.2666666666666666</v>
      </c>
      <c r="M90" s="24">
        <f t="shared" si="5"/>
        <v>7.2666666666666666</v>
      </c>
    </row>
    <row r="91" spans="1:13" x14ac:dyDescent="0.25">
      <c r="A91">
        <v>41057</v>
      </c>
      <c r="B91" s="24">
        <f>AVERAGEIFS(Combined!C:C,Combined!A:A,Accr_County!A91)</f>
        <v>3</v>
      </c>
      <c r="C91" s="24" t="str">
        <f>IF(_xlfn.MAXIFS(Combined!D:D,Combined!A:A,Accr_County!A91)=B91,"#N/A",_xlfn.MAXIFS(Combined!D:D,Combined!A:A,Accr_County!A91))</f>
        <v>#N/A</v>
      </c>
      <c r="D91" s="24" t="str">
        <f>IF(_xlfn.MINIFS(Combined!E:E,Combined!A:A,Accr_County!A91)=B91,"#N/A",_xlfn.MINIFS(Combined!E:E,Combined!A:A,Accr_County!A91))</f>
        <v>#N/A</v>
      </c>
      <c r="G91">
        <v>34011</v>
      </c>
      <c r="H91" s="24">
        <v>4.7833333333333341</v>
      </c>
      <c r="I91" s="24">
        <v>9.3000000000000007</v>
      </c>
      <c r="J91" s="24">
        <v>1.3</v>
      </c>
      <c r="K91" s="11">
        <f t="shared" si="3"/>
        <v>8</v>
      </c>
      <c r="L91" s="11">
        <f t="shared" si="4"/>
        <v>2.2833333333333341</v>
      </c>
      <c r="M91" s="24">
        <f t="shared" si="5"/>
        <v>7.2833333333333341</v>
      </c>
    </row>
    <row r="92" spans="1:13" x14ac:dyDescent="0.25">
      <c r="A92">
        <v>42045</v>
      </c>
      <c r="B92" s="24">
        <f>AVERAGEIFS(Combined!C:C,Combined!A:A,Accr_County!A92)</f>
        <v>4</v>
      </c>
      <c r="C92" s="24" t="str">
        <f>IF(_xlfn.MAXIFS(Combined!D:D,Combined!A:A,Accr_County!A92)=B92,"#N/A",_xlfn.MAXIFS(Combined!D:D,Combined!A:A,Accr_County!A92))</f>
        <v>#N/A</v>
      </c>
      <c r="D92" s="24" t="str">
        <f>IF(_xlfn.MINIFS(Combined!E:E,Combined!A:A,Accr_County!A92)=B92,"#N/A",_xlfn.MINIFS(Combined!E:E,Combined!A:A,Accr_County!A92))</f>
        <v>#N/A</v>
      </c>
      <c r="G92">
        <v>37055</v>
      </c>
      <c r="H92" s="24">
        <v>4.8166666666666673</v>
      </c>
      <c r="I92" s="24">
        <v>5.9</v>
      </c>
      <c r="J92" s="24">
        <v>3.85</v>
      </c>
      <c r="K92" s="11">
        <f t="shared" si="3"/>
        <v>2.0500000000000003</v>
      </c>
      <c r="L92" s="11">
        <f t="shared" si="4"/>
        <v>2.3166666666666673</v>
      </c>
      <c r="M92" s="24">
        <f t="shared" si="5"/>
        <v>7.3166666666666673</v>
      </c>
    </row>
    <row r="93" spans="1:13" x14ac:dyDescent="0.25">
      <c r="A93">
        <v>42101</v>
      </c>
      <c r="B93" s="24">
        <f>AVERAGEIFS(Combined!C:C,Combined!A:A,Accr_County!A93)</f>
        <v>4</v>
      </c>
      <c r="C93" s="24" t="str">
        <f>IF(_xlfn.MAXIFS(Combined!D:D,Combined!A:A,Accr_County!A93)=B93,"#N/A",_xlfn.MAXIFS(Combined!D:D,Combined!A:A,Accr_County!A93))</f>
        <v>#N/A</v>
      </c>
      <c r="D93" s="24" t="str">
        <f>IF(_xlfn.MINIFS(Combined!E:E,Combined!A:A,Accr_County!A93)=B93,"#N/A",_xlfn.MINIFS(Combined!E:E,Combined!A:A,Accr_County!A93))</f>
        <v>#N/A</v>
      </c>
      <c r="G93">
        <v>12015</v>
      </c>
      <c r="H93" s="24">
        <v>4.833333333333333</v>
      </c>
      <c r="I93" s="24">
        <v>5.9</v>
      </c>
      <c r="J93" s="24">
        <v>3.9</v>
      </c>
      <c r="K93" s="11">
        <f t="shared" si="3"/>
        <v>2.0000000000000004</v>
      </c>
      <c r="L93" s="11">
        <f t="shared" si="4"/>
        <v>2.333333333333333</v>
      </c>
      <c r="M93" s="24">
        <f t="shared" si="5"/>
        <v>7.333333333333333</v>
      </c>
    </row>
    <row r="94" spans="1:13" x14ac:dyDescent="0.25">
      <c r="A94">
        <v>44005</v>
      </c>
      <c r="B94" s="24">
        <f>AVERAGEIFS(Combined!C:C,Combined!A:A,Accr_County!A94)</f>
        <v>2.8766000000000003</v>
      </c>
      <c r="C94" s="24">
        <f>IF(_xlfn.MAXIFS(Combined!D:D,Combined!A:A,Accr_County!A94)=B94,"#N/A",_xlfn.MAXIFS(Combined!D:D,Combined!A:A,Accr_County!A94))</f>
        <v>5.9</v>
      </c>
      <c r="D94" s="24">
        <f>IF(_xlfn.MINIFS(Combined!E:E,Combined!A:A,Accr_County!A94)=B94,"#N/A",_xlfn.MINIFS(Combined!E:E,Combined!A:A,Accr_County!A94))</f>
        <v>1.8396666666666668</v>
      </c>
      <c r="G94">
        <v>12061</v>
      </c>
      <c r="H94" s="24">
        <v>4.833333333333333</v>
      </c>
      <c r="I94" s="24">
        <v>5.9</v>
      </c>
      <c r="J94" s="24">
        <v>3.9</v>
      </c>
      <c r="K94" s="11">
        <f t="shared" si="3"/>
        <v>2.0000000000000004</v>
      </c>
      <c r="L94" s="11">
        <f t="shared" si="4"/>
        <v>2.333333333333333</v>
      </c>
      <c r="M94" s="24">
        <f t="shared" si="5"/>
        <v>7.333333333333333</v>
      </c>
    </row>
    <row r="95" spans="1:13" x14ac:dyDescent="0.25">
      <c r="A95">
        <v>44009</v>
      </c>
      <c r="B95" s="24">
        <f>AVERAGEIFS(Combined!C:C,Combined!A:A,Accr_County!A95)</f>
        <v>4.4433333333333342</v>
      </c>
      <c r="C95" s="24">
        <f>IF(_xlfn.MAXIFS(Combined!D:D,Combined!A:A,Accr_County!A95)=B95,"#N/A",_xlfn.MAXIFS(Combined!D:D,Combined!A:A,Accr_County!A95))</f>
        <v>5.9</v>
      </c>
      <c r="D95" s="24">
        <f>IF(_xlfn.MINIFS(Combined!E:E,Combined!A:A,Accr_County!A95)=B95,"#N/A",_xlfn.MINIFS(Combined!E:E,Combined!A:A,Accr_County!A95))</f>
        <v>3.2</v>
      </c>
      <c r="G95">
        <v>12081</v>
      </c>
      <c r="H95" s="24">
        <v>4.833333333333333</v>
      </c>
      <c r="I95" s="24">
        <v>5.9</v>
      </c>
      <c r="J95" s="24">
        <v>3.9</v>
      </c>
      <c r="K95" s="11">
        <f t="shared" si="3"/>
        <v>2.0000000000000004</v>
      </c>
      <c r="L95" s="11">
        <f t="shared" si="4"/>
        <v>2.333333333333333</v>
      </c>
      <c r="M95" s="24">
        <f t="shared" si="5"/>
        <v>7.333333333333333</v>
      </c>
    </row>
    <row r="96" spans="1:13" x14ac:dyDescent="0.25">
      <c r="A96">
        <v>45013</v>
      </c>
      <c r="B96" s="24">
        <f>AVERAGEIFS(Combined!C:C,Combined!A:A,Accr_County!A96)</f>
        <v>3.4000000000000004</v>
      </c>
      <c r="C96" s="24">
        <f>IF(_xlfn.MAXIFS(Combined!D:D,Combined!A:A,Accr_County!A96)=B96,"#N/A",_xlfn.MAXIFS(Combined!D:D,Combined!A:A,Accr_County!A96))</f>
        <v>7</v>
      </c>
      <c r="D96" s="24">
        <f>IF(_xlfn.MINIFS(Combined!E:E,Combined!A:A,Accr_County!A96)=B96,"#N/A",_xlfn.MINIFS(Combined!E:E,Combined!A:A,Accr_County!A96))</f>
        <v>0.3</v>
      </c>
      <c r="G96">
        <v>12085</v>
      </c>
      <c r="H96" s="24">
        <v>4.833333333333333</v>
      </c>
      <c r="I96" s="24">
        <v>5.9</v>
      </c>
      <c r="J96" s="24">
        <v>3.9</v>
      </c>
      <c r="K96" s="11">
        <f t="shared" si="3"/>
        <v>2.0000000000000004</v>
      </c>
      <c r="L96" s="11">
        <f t="shared" si="4"/>
        <v>2.333333333333333</v>
      </c>
      <c r="M96" s="24">
        <f t="shared" si="5"/>
        <v>7.333333333333333</v>
      </c>
    </row>
    <row r="97" spans="1:13" x14ac:dyDescent="0.25">
      <c r="A97">
        <v>45019</v>
      </c>
      <c r="B97" s="24">
        <f>AVERAGEIFS(Combined!C:C,Combined!A:A,Accr_County!A97)</f>
        <v>3.5142857142857151</v>
      </c>
      <c r="C97" s="24">
        <f>IF(_xlfn.MAXIFS(Combined!D:D,Combined!A:A,Accr_County!A97)=B97,"#N/A",_xlfn.MAXIFS(Combined!D:D,Combined!A:A,Accr_County!A97))</f>
        <v>7</v>
      </c>
      <c r="D97" s="24">
        <f>IF(_xlfn.MINIFS(Combined!E:E,Combined!A:A,Accr_County!A97)=B97,"#N/A",_xlfn.MINIFS(Combined!E:E,Combined!A:A,Accr_County!A97))</f>
        <v>0.3</v>
      </c>
      <c r="G97">
        <v>12103</v>
      </c>
      <c r="H97" s="24">
        <v>4.833333333333333</v>
      </c>
      <c r="I97" s="24">
        <v>5.9</v>
      </c>
      <c r="J97" s="24">
        <v>3.9</v>
      </c>
      <c r="K97" s="11">
        <f t="shared" si="3"/>
        <v>2.0000000000000004</v>
      </c>
      <c r="L97" s="11">
        <f t="shared" si="4"/>
        <v>2.333333333333333</v>
      </c>
      <c r="M97" s="24">
        <f t="shared" si="5"/>
        <v>7.333333333333333</v>
      </c>
    </row>
    <row r="98" spans="1:13" x14ac:dyDescent="0.25">
      <c r="A98">
        <v>45029</v>
      </c>
      <c r="B98" s="24">
        <f>AVERAGEIFS(Combined!C:C,Combined!A:A,Accr_County!A98)</f>
        <v>3.4571428571428577</v>
      </c>
      <c r="C98" s="24">
        <f>IF(_xlfn.MAXIFS(Combined!D:D,Combined!A:A,Accr_County!A98)=B98,"#N/A",_xlfn.MAXIFS(Combined!D:D,Combined!A:A,Accr_County!A98))</f>
        <v>7</v>
      </c>
      <c r="D98" s="24">
        <f>IF(_xlfn.MINIFS(Combined!E:E,Combined!A:A,Accr_County!A98)=B98,"#N/A",_xlfn.MINIFS(Combined!E:E,Combined!A:A,Accr_County!A98))</f>
        <v>0.3</v>
      </c>
      <c r="G98">
        <v>48057</v>
      </c>
      <c r="H98" s="24">
        <v>4.8499999999999996</v>
      </c>
      <c r="I98" s="24">
        <v>5.9</v>
      </c>
      <c r="J98" s="24">
        <v>4.4000000000000004</v>
      </c>
      <c r="K98" s="11">
        <f t="shared" si="3"/>
        <v>1.5</v>
      </c>
      <c r="L98" s="11">
        <f t="shared" si="4"/>
        <v>2.3499999999999996</v>
      </c>
      <c r="M98" s="24">
        <f t="shared" si="5"/>
        <v>7.35</v>
      </c>
    </row>
    <row r="99" spans="1:13" x14ac:dyDescent="0.25">
      <c r="A99">
        <v>45043</v>
      </c>
      <c r="B99" s="24">
        <f>AVERAGEIFS(Combined!C:C,Combined!A:A,Accr_County!A99)</f>
        <v>2.0857142857142859</v>
      </c>
      <c r="C99" s="24">
        <f>IF(_xlfn.MAXIFS(Combined!D:D,Combined!A:A,Accr_County!A99)=B99,"#N/A",_xlfn.MAXIFS(Combined!D:D,Combined!A:A,Accr_County!A99))</f>
        <v>4.8</v>
      </c>
      <c r="D99" s="24">
        <f>IF(_xlfn.MINIFS(Combined!E:E,Combined!A:A,Accr_County!A99)=B99,"#N/A",_xlfn.MINIFS(Combined!E:E,Combined!A:A,Accr_County!A99))</f>
        <v>0</v>
      </c>
      <c r="G99">
        <v>10005</v>
      </c>
      <c r="H99" s="24">
        <v>4.8527777777777779</v>
      </c>
      <c r="I99" s="24">
        <v>10</v>
      </c>
      <c r="J99" s="24">
        <v>1.65</v>
      </c>
      <c r="K99" s="11">
        <f t="shared" si="3"/>
        <v>8.35</v>
      </c>
      <c r="L99" s="11">
        <f t="shared" si="4"/>
        <v>2.3527777777777779</v>
      </c>
      <c r="M99" s="24">
        <f t="shared" si="5"/>
        <v>7.3527777777777779</v>
      </c>
    </row>
    <row r="100" spans="1:13" x14ac:dyDescent="0.25">
      <c r="A100">
        <v>45049</v>
      </c>
      <c r="B100" s="24">
        <f>AVERAGEIFS(Combined!C:C,Combined!A:A,Accr_County!A100)</f>
        <v>3.4571428571428577</v>
      </c>
      <c r="C100" s="24">
        <f>IF(_xlfn.MAXIFS(Combined!D:D,Combined!A:A,Accr_County!A100)=B100,"#N/A",_xlfn.MAXIFS(Combined!D:D,Combined!A:A,Accr_County!A100))</f>
        <v>7</v>
      </c>
      <c r="D100" s="24">
        <f>IF(_xlfn.MINIFS(Combined!E:E,Combined!A:A,Accr_County!A100)=B100,"#N/A",_xlfn.MINIFS(Combined!E:E,Combined!A:A,Accr_County!A100))</f>
        <v>0.3</v>
      </c>
      <c r="G100">
        <v>12021</v>
      </c>
      <c r="H100" s="24">
        <v>4.8666666666666663</v>
      </c>
      <c r="I100" s="24">
        <v>5.9</v>
      </c>
      <c r="J100" s="24">
        <v>4</v>
      </c>
      <c r="K100" s="11">
        <f t="shared" si="3"/>
        <v>1.9000000000000004</v>
      </c>
      <c r="L100" s="11">
        <f t="shared" si="4"/>
        <v>2.3666666666666663</v>
      </c>
      <c r="M100" s="24">
        <f t="shared" si="5"/>
        <v>7.3666666666666663</v>
      </c>
    </row>
    <row r="101" spans="1:13" x14ac:dyDescent="0.25">
      <c r="A101">
        <v>45051</v>
      </c>
      <c r="B101" s="24">
        <f>AVERAGEIFS(Combined!C:C,Combined!A:A,Accr_County!A101)</f>
        <v>2.4571428571428577</v>
      </c>
      <c r="C101" s="24">
        <f>IF(_xlfn.MAXIFS(Combined!D:D,Combined!A:A,Accr_County!A101)=B101,"#N/A",_xlfn.MAXIFS(Combined!D:D,Combined!A:A,Accr_County!A101))</f>
        <v>4.8</v>
      </c>
      <c r="D101" s="24">
        <f>IF(_xlfn.MINIFS(Combined!E:E,Combined!A:A,Accr_County!A101)=B101,"#N/A",_xlfn.MINIFS(Combined!E:E,Combined!A:A,Accr_County!A101))</f>
        <v>0</v>
      </c>
      <c r="G101">
        <v>12053</v>
      </c>
      <c r="H101" s="24">
        <v>4.8666666666666663</v>
      </c>
      <c r="I101" s="24">
        <v>5.9</v>
      </c>
      <c r="J101" s="24">
        <v>4</v>
      </c>
      <c r="K101" s="11">
        <f t="shared" si="3"/>
        <v>1.9000000000000004</v>
      </c>
      <c r="L101" s="11">
        <f t="shared" si="4"/>
        <v>2.3666666666666663</v>
      </c>
      <c r="M101" s="24">
        <f t="shared" si="5"/>
        <v>7.3666666666666663</v>
      </c>
    </row>
    <row r="102" spans="1:13" x14ac:dyDescent="0.25">
      <c r="A102">
        <v>45053</v>
      </c>
      <c r="B102" s="24">
        <f>AVERAGEIFS(Combined!C:C,Combined!A:A,Accr_County!A102)</f>
        <v>3.0380952380952384</v>
      </c>
      <c r="C102" s="24">
        <f>IF(_xlfn.MAXIFS(Combined!D:D,Combined!A:A,Accr_County!A102)=B102,"#N/A",_xlfn.MAXIFS(Combined!D:D,Combined!A:A,Accr_County!A102))</f>
        <v>7</v>
      </c>
      <c r="D102" s="24">
        <f>IF(_xlfn.MINIFS(Combined!E:E,Combined!A:A,Accr_County!A102)=B102,"#N/A",_xlfn.MINIFS(Combined!E:E,Combined!A:A,Accr_County!A102))</f>
        <v>0.3</v>
      </c>
      <c r="G102">
        <v>48039</v>
      </c>
      <c r="H102" s="24">
        <v>4.8770833333333332</v>
      </c>
      <c r="I102" s="24">
        <v>8.1999999999999993</v>
      </c>
      <c r="J102" s="24">
        <v>0.3</v>
      </c>
      <c r="K102" s="11">
        <f t="shared" si="3"/>
        <v>7.8999999999999995</v>
      </c>
      <c r="L102" s="11">
        <f t="shared" si="4"/>
        <v>2.3770833333333332</v>
      </c>
      <c r="M102" s="24">
        <f t="shared" si="5"/>
        <v>7.3770833333333332</v>
      </c>
    </row>
    <row r="103" spans="1:13" x14ac:dyDescent="0.25">
      <c r="A103">
        <v>45067</v>
      </c>
      <c r="B103" s="24">
        <f>AVERAGEIFS(Combined!C:C,Combined!A:A,Accr_County!A103)</f>
        <v>2.4571428571428577</v>
      </c>
      <c r="C103" s="24">
        <f>IF(_xlfn.MAXIFS(Combined!D:D,Combined!A:A,Accr_County!A103)=B103,"#N/A",_xlfn.MAXIFS(Combined!D:D,Combined!A:A,Accr_County!A103))</f>
        <v>4.8</v>
      </c>
      <c r="D103" s="24">
        <f>IF(_xlfn.MINIFS(Combined!E:E,Combined!A:A,Accr_County!A103)=B103,"#N/A",_xlfn.MINIFS(Combined!E:E,Combined!A:A,Accr_County!A103))</f>
        <v>0</v>
      </c>
      <c r="G103">
        <v>48391</v>
      </c>
      <c r="H103" s="24">
        <v>4.9000000000000004</v>
      </c>
      <c r="I103" s="24">
        <v>5.9</v>
      </c>
      <c r="J103" s="24">
        <v>4.4000000000000004</v>
      </c>
      <c r="K103" s="11">
        <f t="shared" si="3"/>
        <v>1.5</v>
      </c>
      <c r="L103" s="11">
        <f t="shared" si="4"/>
        <v>2.4000000000000004</v>
      </c>
      <c r="M103" s="24">
        <f t="shared" si="5"/>
        <v>7.4</v>
      </c>
    </row>
    <row r="104" spans="1:13" x14ac:dyDescent="0.25">
      <c r="A104">
        <v>48007</v>
      </c>
      <c r="B104" s="24">
        <f>AVERAGEIFS(Combined!C:C,Combined!A:A,Accr_County!A104)</f>
        <v>7.2589444444444453</v>
      </c>
      <c r="C104" s="24">
        <f>IF(_xlfn.MAXIFS(Combined!D:D,Combined!A:A,Accr_County!A104)=B104,"#N/A",_xlfn.MAXIFS(Combined!D:D,Combined!A:A,Accr_County!A104))</f>
        <v>9.6178888888888903</v>
      </c>
      <c r="D104" s="24">
        <f>IF(_xlfn.MINIFS(Combined!E:E,Combined!A:A,Accr_County!A104)=B104,"#N/A",_xlfn.MINIFS(Combined!E:E,Combined!A:A,Accr_County!A104))</f>
        <v>4.4000000000000004</v>
      </c>
      <c r="G104">
        <v>34001</v>
      </c>
      <c r="H104" s="24">
        <v>4.9083333333333341</v>
      </c>
      <c r="I104" s="24">
        <v>8</v>
      </c>
      <c r="J104" s="24">
        <v>0.3</v>
      </c>
      <c r="K104" s="11">
        <f t="shared" si="3"/>
        <v>7.7</v>
      </c>
      <c r="L104" s="11">
        <f t="shared" si="4"/>
        <v>2.4083333333333341</v>
      </c>
      <c r="M104" s="24">
        <f t="shared" si="5"/>
        <v>7.4083333333333341</v>
      </c>
    </row>
    <row r="105" spans="1:13" x14ac:dyDescent="0.25">
      <c r="A105">
        <v>48039</v>
      </c>
      <c r="B105" s="24">
        <f>AVERAGEIFS(Combined!C:C,Combined!A:A,Accr_County!A105)</f>
        <v>5.4098484848484851</v>
      </c>
      <c r="C105" s="24">
        <f>IF(_xlfn.MAXIFS(Combined!D:D,Combined!A:A,Accr_County!A105)=B105,"#N/A",_xlfn.MAXIFS(Combined!D:D,Combined!A:A,Accr_County!A105))</f>
        <v>8.9</v>
      </c>
      <c r="D105" s="24">
        <f>IF(_xlfn.MINIFS(Combined!E:E,Combined!A:A,Accr_County!A105)=B105,"#N/A",_xlfn.MINIFS(Combined!E:E,Combined!A:A,Accr_County!A105))</f>
        <v>0.3</v>
      </c>
      <c r="G105">
        <v>6023</v>
      </c>
      <c r="H105" s="24">
        <v>4.9142857142857137</v>
      </c>
      <c r="I105" s="24">
        <v>7</v>
      </c>
      <c r="J105" s="24">
        <v>0.3</v>
      </c>
      <c r="K105" s="11">
        <f t="shared" si="3"/>
        <v>6.7</v>
      </c>
      <c r="L105" s="11">
        <f t="shared" si="4"/>
        <v>2.4142857142857137</v>
      </c>
      <c r="M105" s="24">
        <f t="shared" si="5"/>
        <v>7.4142857142857137</v>
      </c>
    </row>
    <row r="106" spans="1:13" x14ac:dyDescent="0.25">
      <c r="A106">
        <v>48057</v>
      </c>
      <c r="B106" s="24">
        <f>AVERAGEIFS(Combined!C:C,Combined!A:A,Accr_County!A106)</f>
        <v>4.6499999999999995</v>
      </c>
      <c r="C106" s="24">
        <f>IF(_xlfn.MAXIFS(Combined!D:D,Combined!A:A,Accr_County!A106)=B106,"#N/A",_xlfn.MAXIFS(Combined!D:D,Combined!A:A,Accr_County!A106))</f>
        <v>6.5</v>
      </c>
      <c r="D106" s="24">
        <f>IF(_xlfn.MINIFS(Combined!E:E,Combined!A:A,Accr_County!A106)=B106,"#N/A",_xlfn.MINIFS(Combined!E:E,Combined!A:A,Accr_County!A106))</f>
        <v>2.7</v>
      </c>
      <c r="G106">
        <v>48071</v>
      </c>
      <c r="H106" s="24">
        <v>4.9437499999999996</v>
      </c>
      <c r="I106" s="24">
        <v>10.199999999999999</v>
      </c>
      <c r="J106" s="24">
        <v>0.3</v>
      </c>
      <c r="K106" s="11">
        <f t="shared" si="3"/>
        <v>9.8999999999999986</v>
      </c>
      <c r="L106" s="11">
        <f t="shared" si="4"/>
        <v>2.4437499999999996</v>
      </c>
      <c r="M106" s="24">
        <f t="shared" si="5"/>
        <v>7.4437499999999996</v>
      </c>
    </row>
    <row r="107" spans="1:13" x14ac:dyDescent="0.25">
      <c r="A107">
        <v>48061</v>
      </c>
      <c r="B107" s="24">
        <f>AVERAGEIFS(Combined!C:C,Combined!A:A,Accr_County!A107)</f>
        <v>4.1428571428571432</v>
      </c>
      <c r="C107" s="24">
        <f>IF(_xlfn.MAXIFS(Combined!D:D,Combined!A:A,Accr_County!A107)=B107,"#N/A",_xlfn.MAXIFS(Combined!D:D,Combined!A:A,Accr_County!A107))</f>
        <v>7</v>
      </c>
      <c r="D107" s="24">
        <f>IF(_xlfn.MINIFS(Combined!E:E,Combined!A:A,Accr_County!A107)=B107,"#N/A",_xlfn.MINIFS(Combined!E:E,Combined!A:A,Accr_County!A107))</f>
        <v>0.3</v>
      </c>
      <c r="G107">
        <v>24003</v>
      </c>
      <c r="H107" s="24">
        <v>4.9660000000000002</v>
      </c>
      <c r="I107" s="24">
        <v>13.89</v>
      </c>
      <c r="J107" s="24">
        <v>-4.95</v>
      </c>
      <c r="K107" s="11">
        <f t="shared" si="3"/>
        <v>18.84</v>
      </c>
      <c r="L107" s="11">
        <f t="shared" si="4"/>
        <v>2.4660000000000002</v>
      </c>
      <c r="M107" s="24">
        <f t="shared" si="5"/>
        <v>7.4660000000000002</v>
      </c>
    </row>
    <row r="108" spans="1:13" x14ac:dyDescent="0.25">
      <c r="A108">
        <v>48071</v>
      </c>
      <c r="B108" s="24">
        <f>AVERAGEIFS(Combined!C:C,Combined!A:A,Accr_County!A108)</f>
        <v>4.2735294117647058</v>
      </c>
      <c r="C108" s="24">
        <f>IF(_xlfn.MAXIFS(Combined!D:D,Combined!A:A,Accr_County!A108)=B108,"#N/A",_xlfn.MAXIFS(Combined!D:D,Combined!A:A,Accr_County!A108))</f>
        <v>10.199999999999999</v>
      </c>
      <c r="D108" s="24">
        <f>IF(_xlfn.MINIFS(Combined!E:E,Combined!A:A,Accr_County!A108)=B108,"#N/A",_xlfn.MINIFS(Combined!E:E,Combined!A:A,Accr_County!A108))</f>
        <v>0.3</v>
      </c>
      <c r="G108">
        <v>51059</v>
      </c>
      <c r="H108" s="24">
        <v>5.0599999999999996</v>
      </c>
      <c r="I108" s="24">
        <v>7.2</v>
      </c>
      <c r="J108" s="24">
        <v>2.65</v>
      </c>
      <c r="K108" s="11">
        <f t="shared" si="3"/>
        <v>4.5500000000000007</v>
      </c>
      <c r="L108" s="11">
        <f t="shared" si="4"/>
        <v>2.5599999999999996</v>
      </c>
      <c r="M108" s="24">
        <f t="shared" si="5"/>
        <v>7.56</v>
      </c>
    </row>
    <row r="109" spans="1:13" x14ac:dyDescent="0.25">
      <c r="A109">
        <v>48167</v>
      </c>
      <c r="B109" s="24">
        <f>AVERAGEIFS(Combined!C:C,Combined!A:A,Accr_County!A109)</f>
        <v>5.7</v>
      </c>
      <c r="C109" s="24">
        <f>IF(_xlfn.MAXIFS(Combined!D:D,Combined!A:A,Accr_County!A109)=B109,"#N/A",_xlfn.MAXIFS(Combined!D:D,Combined!A:A,Accr_County!A109))</f>
        <v>11.4</v>
      </c>
      <c r="D109" s="24">
        <f>IF(_xlfn.MINIFS(Combined!E:E,Combined!A:A,Accr_County!A109)=B109,"#N/A",_xlfn.MINIFS(Combined!E:E,Combined!A:A,Accr_County!A109))</f>
        <v>0</v>
      </c>
      <c r="G109">
        <v>51149</v>
      </c>
      <c r="H109" s="24">
        <v>5.0599999999999996</v>
      </c>
      <c r="I109" s="24">
        <v>7.2</v>
      </c>
      <c r="J109" s="24">
        <v>2.65</v>
      </c>
      <c r="K109" s="11">
        <f t="shared" si="3"/>
        <v>4.5500000000000007</v>
      </c>
      <c r="L109" s="11">
        <f t="shared" si="4"/>
        <v>2.5599999999999996</v>
      </c>
      <c r="M109" s="24">
        <f t="shared" si="5"/>
        <v>7.56</v>
      </c>
    </row>
    <row r="110" spans="1:13" x14ac:dyDescent="0.25">
      <c r="A110">
        <v>48201</v>
      </c>
      <c r="B110" s="24">
        <f>AVERAGEIFS(Combined!C:C,Combined!A:A,Accr_County!A110)</f>
        <v>10.7</v>
      </c>
      <c r="C110" s="24">
        <f>IF(_xlfn.MAXIFS(Combined!D:D,Combined!A:A,Accr_County!A110)=B110,"#N/A",_xlfn.MAXIFS(Combined!D:D,Combined!A:A,Accr_County!A110))</f>
        <v>13.5</v>
      </c>
      <c r="D110" s="24">
        <f>IF(_xlfn.MINIFS(Combined!E:E,Combined!A:A,Accr_County!A110)=B110,"#N/A",_xlfn.MINIFS(Combined!E:E,Combined!A:A,Accr_County!A110))</f>
        <v>7.9</v>
      </c>
      <c r="G110">
        <v>51153</v>
      </c>
      <c r="H110" s="24">
        <v>5.0599999999999996</v>
      </c>
      <c r="I110" s="24">
        <v>7.2</v>
      </c>
      <c r="J110" s="24">
        <v>2.65</v>
      </c>
      <c r="K110" s="11">
        <f t="shared" si="3"/>
        <v>4.5500000000000007</v>
      </c>
      <c r="L110" s="11">
        <f t="shared" si="4"/>
        <v>2.5599999999999996</v>
      </c>
      <c r="M110" s="24">
        <f t="shared" si="5"/>
        <v>7.56</v>
      </c>
    </row>
    <row r="111" spans="1:13" x14ac:dyDescent="0.25">
      <c r="A111">
        <v>48215</v>
      </c>
      <c r="B111" s="24">
        <f>AVERAGEIFS(Combined!C:C,Combined!A:A,Accr_County!A111)</f>
        <v>4.1428571428571432</v>
      </c>
      <c r="C111" s="24">
        <f>IF(_xlfn.MAXIFS(Combined!D:D,Combined!A:A,Accr_County!A111)=B111,"#N/A",_xlfn.MAXIFS(Combined!D:D,Combined!A:A,Accr_County!A111))</f>
        <v>7</v>
      </c>
      <c r="D111" s="24">
        <f>IF(_xlfn.MINIFS(Combined!E:E,Combined!A:A,Accr_County!A111)=B111,"#N/A",_xlfn.MINIFS(Combined!E:E,Combined!A:A,Accr_County!A111))</f>
        <v>0.3</v>
      </c>
      <c r="G111">
        <v>12029</v>
      </c>
      <c r="H111" s="24">
        <v>5.1804761904761909</v>
      </c>
      <c r="I111" s="24">
        <v>6</v>
      </c>
      <c r="J111" s="24">
        <v>0.3</v>
      </c>
      <c r="K111" s="11">
        <f t="shared" si="3"/>
        <v>5.7</v>
      </c>
      <c r="L111" s="11">
        <f t="shared" si="4"/>
        <v>2.6804761904761909</v>
      </c>
      <c r="M111" s="24">
        <f t="shared" si="5"/>
        <v>7.6804761904761909</v>
      </c>
    </row>
    <row r="112" spans="1:13" x14ac:dyDescent="0.25">
      <c r="A112">
        <v>48239</v>
      </c>
      <c r="B112" s="24">
        <f>AVERAGEIFS(Combined!C:C,Combined!A:A,Accr_County!A112)</f>
        <v>3.2840000000000003</v>
      </c>
      <c r="C112" s="24">
        <f>IF(_xlfn.MAXIFS(Combined!D:D,Combined!A:A,Accr_County!A112)=B112,"#N/A",_xlfn.MAXIFS(Combined!D:D,Combined!A:A,Accr_County!A112))</f>
        <v>10.31</v>
      </c>
      <c r="D112" s="24">
        <f>IF(_xlfn.MINIFS(Combined!E:E,Combined!A:A,Accr_County!A112)=B112,"#N/A",_xlfn.MINIFS(Combined!E:E,Combined!A:A,Accr_County!A112))</f>
        <v>0.87</v>
      </c>
      <c r="G112">
        <v>1003</v>
      </c>
      <c r="H112" s="24">
        <v>5.1866666666666665</v>
      </c>
      <c r="I112" s="24">
        <v>7.97</v>
      </c>
      <c r="J112" s="24">
        <v>0.85</v>
      </c>
      <c r="K112" s="11">
        <f t="shared" si="3"/>
        <v>7.12</v>
      </c>
      <c r="L112" s="11">
        <f t="shared" si="4"/>
        <v>2.6866666666666665</v>
      </c>
      <c r="M112" s="24">
        <f t="shared" si="5"/>
        <v>7.6866666666666665</v>
      </c>
    </row>
    <row r="113" spans="1:13" x14ac:dyDescent="0.25">
      <c r="A113">
        <v>48245</v>
      </c>
      <c r="B113" s="24">
        <f>AVERAGEIFS(Combined!C:C,Combined!A:A,Accr_County!A113)</f>
        <v>5.6850000000000005</v>
      </c>
      <c r="C113" s="24">
        <f>IF(_xlfn.MAXIFS(Combined!D:D,Combined!A:A,Accr_County!A113)=B113,"#N/A",_xlfn.MAXIFS(Combined!D:D,Combined!A:A,Accr_County!A113))</f>
        <v>10.43</v>
      </c>
      <c r="D113" s="24">
        <f>IF(_xlfn.MINIFS(Combined!E:E,Combined!A:A,Accr_County!A113)=B113,"#N/A",_xlfn.MINIFS(Combined!E:E,Combined!A:A,Accr_County!A113))</f>
        <v>1.92</v>
      </c>
      <c r="G113">
        <v>24019</v>
      </c>
      <c r="H113" s="24">
        <v>5.3000000000000007</v>
      </c>
      <c r="I113" s="24">
        <v>7.2</v>
      </c>
      <c r="J113" s="24">
        <v>4.6000000000000005</v>
      </c>
      <c r="K113" s="11">
        <f t="shared" si="3"/>
        <v>2.5999999999999996</v>
      </c>
      <c r="L113" s="11">
        <f t="shared" si="4"/>
        <v>2.8000000000000007</v>
      </c>
      <c r="M113" s="24">
        <f t="shared" si="5"/>
        <v>7.8000000000000007</v>
      </c>
    </row>
    <row r="114" spans="1:13" x14ac:dyDescent="0.25">
      <c r="A114">
        <v>48291</v>
      </c>
      <c r="B114" s="24">
        <f>AVERAGEIFS(Combined!C:C,Combined!A:A,Accr_County!A114)</f>
        <v>1.3</v>
      </c>
      <c r="C114" s="24" t="str">
        <f>IF(_xlfn.MAXIFS(Combined!D:D,Combined!A:A,Accr_County!A114)=B114,"#N/A",_xlfn.MAXIFS(Combined!D:D,Combined!A:A,Accr_County!A114))</f>
        <v>#N/A</v>
      </c>
      <c r="D114" s="24" t="str">
        <f>IF(_xlfn.MINIFS(Combined!E:E,Combined!A:A,Accr_County!A114)=B114,"#N/A",_xlfn.MINIFS(Combined!E:E,Combined!A:A,Accr_County!A114))</f>
        <v>#N/A</v>
      </c>
      <c r="G114">
        <v>48245</v>
      </c>
      <c r="H114" s="24">
        <v>5.6850000000000005</v>
      </c>
      <c r="I114" s="24">
        <v>10.43</v>
      </c>
      <c r="J114" s="24">
        <v>1.92</v>
      </c>
      <c r="K114" s="11">
        <f t="shared" si="3"/>
        <v>8.51</v>
      </c>
      <c r="L114" s="11">
        <f t="shared" si="4"/>
        <v>3.1850000000000005</v>
      </c>
      <c r="M114" s="24">
        <f t="shared" si="5"/>
        <v>8.1850000000000005</v>
      </c>
    </row>
    <row r="115" spans="1:13" x14ac:dyDescent="0.25">
      <c r="A115">
        <v>48321</v>
      </c>
      <c r="B115" s="24">
        <f>AVERAGEIFS(Combined!C:C,Combined!A:A,Accr_County!A115)</f>
        <v>2.7666666666666671</v>
      </c>
      <c r="C115" s="24">
        <f>IF(_xlfn.MAXIFS(Combined!D:D,Combined!A:A,Accr_County!A115)=B115,"#N/A",_xlfn.MAXIFS(Combined!D:D,Combined!A:A,Accr_County!A115))</f>
        <v>8.1999999999999993</v>
      </c>
      <c r="D115" s="24">
        <f>IF(_xlfn.MINIFS(Combined!E:E,Combined!A:A,Accr_County!A115)=B115,"#N/A",_xlfn.MINIFS(Combined!E:E,Combined!A:A,Accr_County!A115))</f>
        <v>0.3</v>
      </c>
      <c r="G115">
        <v>9009</v>
      </c>
      <c r="H115" s="24">
        <v>5.8250000000000011</v>
      </c>
      <c r="I115" s="24">
        <v>10.3</v>
      </c>
      <c r="J115" s="24">
        <v>2.5</v>
      </c>
      <c r="K115" s="11">
        <f t="shared" si="3"/>
        <v>7.8000000000000007</v>
      </c>
      <c r="L115" s="11">
        <f t="shared" si="4"/>
        <v>3.3250000000000011</v>
      </c>
      <c r="M115" s="24">
        <f t="shared" si="5"/>
        <v>8.3250000000000011</v>
      </c>
    </row>
    <row r="116" spans="1:13" x14ac:dyDescent="0.25">
      <c r="A116">
        <v>48355</v>
      </c>
      <c r="B116" s="24">
        <f>AVERAGEIFS(Combined!C:C,Combined!A:A,Accr_County!A116)</f>
        <v>2.8200000000000003</v>
      </c>
      <c r="C116" s="24">
        <f>IF(_xlfn.MAXIFS(Combined!D:D,Combined!A:A,Accr_County!A116)=B116,"#N/A",_xlfn.MAXIFS(Combined!D:D,Combined!A:A,Accr_County!A116))</f>
        <v>2.83</v>
      </c>
      <c r="D116" s="24">
        <f>IF(_xlfn.MINIFS(Combined!E:E,Combined!A:A,Accr_County!A116)=B116,"#N/A",_xlfn.MINIFS(Combined!E:E,Combined!A:A,Accr_County!A116))</f>
        <v>2.81</v>
      </c>
      <c r="G116">
        <v>22071</v>
      </c>
      <c r="H116" s="24">
        <v>5.8714285714285719</v>
      </c>
      <c r="I116" s="24">
        <v>9.8000000000000007</v>
      </c>
      <c r="J116" s="24">
        <v>0.3</v>
      </c>
      <c r="K116" s="11">
        <f t="shared" si="3"/>
        <v>9.5</v>
      </c>
      <c r="L116" s="11">
        <f t="shared" si="4"/>
        <v>3.3714285714285719</v>
      </c>
      <c r="M116" s="24">
        <f t="shared" si="5"/>
        <v>8.3714285714285719</v>
      </c>
    </row>
    <row r="117" spans="1:13" x14ac:dyDescent="0.25">
      <c r="A117">
        <v>48391</v>
      </c>
      <c r="B117" s="24">
        <f>AVERAGEIFS(Combined!C:C,Combined!A:A,Accr_County!A117)</f>
        <v>4.9000000000000004</v>
      </c>
      <c r="C117" s="24">
        <f>IF(_xlfn.MAXIFS(Combined!D:D,Combined!A:A,Accr_County!A117)=B117,"#N/A",_xlfn.MAXIFS(Combined!D:D,Combined!A:A,Accr_County!A117))</f>
        <v>5.9</v>
      </c>
      <c r="D117" s="24">
        <f>IF(_xlfn.MINIFS(Combined!E:E,Combined!A:A,Accr_County!A117)=B117,"#N/A",_xlfn.MINIFS(Combined!E:E,Combined!A:A,Accr_County!A117))</f>
        <v>4.4000000000000004</v>
      </c>
      <c r="G117">
        <v>22103</v>
      </c>
      <c r="H117" s="24">
        <v>5.8714285714285719</v>
      </c>
      <c r="I117" s="24">
        <v>9.8000000000000007</v>
      </c>
      <c r="J117" s="24">
        <v>0.3</v>
      </c>
      <c r="K117" s="11">
        <f t="shared" si="3"/>
        <v>9.5</v>
      </c>
      <c r="L117" s="11">
        <f t="shared" si="4"/>
        <v>3.3714285714285719</v>
      </c>
      <c r="M117" s="24">
        <f t="shared" si="5"/>
        <v>8.3714285714285719</v>
      </c>
    </row>
    <row r="118" spans="1:13" x14ac:dyDescent="0.25">
      <c r="A118">
        <v>48409</v>
      </c>
      <c r="B118" s="24">
        <f>AVERAGEIFS(Combined!C:C,Combined!A:A,Accr_County!A118)</f>
        <v>3.0911111111111116</v>
      </c>
      <c r="C118" s="24">
        <f>IF(_xlfn.MAXIFS(Combined!D:D,Combined!A:A,Accr_County!A118)=B118,"#N/A",_xlfn.MAXIFS(Combined!D:D,Combined!A:A,Accr_County!A118))</f>
        <v>7.6</v>
      </c>
      <c r="D118" s="24">
        <f>IF(_xlfn.MINIFS(Combined!E:E,Combined!A:A,Accr_County!A118)=B118,"#N/A",_xlfn.MINIFS(Combined!E:E,Combined!A:A,Accr_County!A118))</f>
        <v>0.66</v>
      </c>
      <c r="G118">
        <v>22045</v>
      </c>
      <c r="H118" s="24">
        <v>5.9166666666666661</v>
      </c>
      <c r="I118" s="24">
        <v>7</v>
      </c>
      <c r="J118" s="24">
        <v>3.9</v>
      </c>
      <c r="K118" s="11">
        <f t="shared" si="3"/>
        <v>3.1</v>
      </c>
      <c r="L118" s="11">
        <f t="shared" si="4"/>
        <v>3.4166666666666661</v>
      </c>
      <c r="M118" s="24">
        <f t="shared" si="5"/>
        <v>8.4166666666666661</v>
      </c>
    </row>
    <row r="119" spans="1:13" x14ac:dyDescent="0.25">
      <c r="A119">
        <v>48427</v>
      </c>
      <c r="B119" s="24">
        <f>AVERAGEIFS(Combined!C:C,Combined!A:A,Accr_County!A119)</f>
        <v>4.1428571428571432</v>
      </c>
      <c r="C119" s="24">
        <f>IF(_xlfn.MAXIFS(Combined!D:D,Combined!A:A,Accr_County!A119)=B119,"#N/A",_xlfn.MAXIFS(Combined!D:D,Combined!A:A,Accr_County!A119))</f>
        <v>7</v>
      </c>
      <c r="D119" s="24">
        <f>IF(_xlfn.MINIFS(Combined!E:E,Combined!A:A,Accr_County!A119)=B119,"#N/A",_xlfn.MINIFS(Combined!E:E,Combined!A:A,Accr_County!A119))</f>
        <v>0.3</v>
      </c>
      <c r="G119">
        <v>51033</v>
      </c>
      <c r="H119" s="24">
        <v>6</v>
      </c>
      <c r="I119" s="24">
        <v>7.2</v>
      </c>
      <c r="J119" s="24">
        <v>4.8</v>
      </c>
      <c r="K119" s="11">
        <f t="shared" si="3"/>
        <v>2.4000000000000004</v>
      </c>
      <c r="L119" s="11">
        <f t="shared" si="4"/>
        <v>3.5</v>
      </c>
      <c r="M119" s="24">
        <f t="shared" si="5"/>
        <v>8.5</v>
      </c>
    </row>
    <row r="120" spans="1:13" x14ac:dyDescent="0.25">
      <c r="A120">
        <v>48489</v>
      </c>
      <c r="B120" s="24">
        <f>AVERAGEIFS(Combined!C:C,Combined!A:A,Accr_County!A120)</f>
        <v>4.1428571428571432</v>
      </c>
      <c r="C120" s="24">
        <f>IF(_xlfn.MAXIFS(Combined!D:D,Combined!A:A,Accr_County!A120)=B120,"#N/A",_xlfn.MAXIFS(Combined!D:D,Combined!A:A,Accr_County!A120))</f>
        <v>7</v>
      </c>
      <c r="D120" s="24">
        <f>IF(_xlfn.MINIFS(Combined!E:E,Combined!A:A,Accr_County!A120)=B120,"#N/A",_xlfn.MINIFS(Combined!E:E,Combined!A:A,Accr_County!A120))</f>
        <v>0.3</v>
      </c>
      <c r="G120">
        <v>51041</v>
      </c>
      <c r="H120" s="24">
        <v>6</v>
      </c>
      <c r="I120" s="24">
        <v>7.2</v>
      </c>
      <c r="J120" s="24">
        <v>4.8</v>
      </c>
      <c r="K120" s="11">
        <f t="shared" si="3"/>
        <v>2.4000000000000004</v>
      </c>
      <c r="L120" s="11">
        <f t="shared" si="4"/>
        <v>3.5</v>
      </c>
      <c r="M120" s="24">
        <f t="shared" si="5"/>
        <v>8.5</v>
      </c>
    </row>
    <row r="121" spans="1:13" x14ac:dyDescent="0.25">
      <c r="A121">
        <v>48505</v>
      </c>
      <c r="B121" s="24">
        <f>AVERAGEIFS(Combined!C:C,Combined!A:A,Accr_County!A121)</f>
        <v>4.1428571428571432</v>
      </c>
      <c r="C121" s="24">
        <f>IF(_xlfn.MAXIFS(Combined!D:D,Combined!A:A,Accr_County!A121)=B121,"#N/A",_xlfn.MAXIFS(Combined!D:D,Combined!A:A,Accr_County!A121))</f>
        <v>7</v>
      </c>
      <c r="D121" s="24">
        <f>IF(_xlfn.MINIFS(Combined!E:E,Combined!A:A,Accr_County!A121)=B121,"#N/A",_xlfn.MINIFS(Combined!E:E,Combined!A:A,Accr_County!A121))</f>
        <v>0.3</v>
      </c>
      <c r="G121">
        <v>51057</v>
      </c>
      <c r="H121" s="24">
        <v>6</v>
      </c>
      <c r="I121" s="24">
        <v>7.2</v>
      </c>
      <c r="J121" s="24">
        <v>4.8</v>
      </c>
      <c r="K121" s="11">
        <f t="shared" si="3"/>
        <v>2.4000000000000004</v>
      </c>
      <c r="L121" s="11">
        <f t="shared" si="4"/>
        <v>3.5</v>
      </c>
      <c r="M121" s="24">
        <f t="shared" si="5"/>
        <v>8.5</v>
      </c>
    </row>
    <row r="122" spans="1:13" x14ac:dyDescent="0.25">
      <c r="A122">
        <v>51001</v>
      </c>
      <c r="B122" s="24">
        <f>AVERAGEIFS(Combined!C:C,Combined!A:A,Accr_County!A122)</f>
        <v>3.4250000000000003</v>
      </c>
      <c r="C122" s="24">
        <f>IF(_xlfn.MAXIFS(Combined!D:D,Combined!A:A,Accr_County!A122)=B122,"#N/A",_xlfn.MAXIFS(Combined!D:D,Combined!A:A,Accr_County!A122))</f>
        <v>5.4</v>
      </c>
      <c r="D122" s="24">
        <f>IF(_xlfn.MINIFS(Combined!E:E,Combined!A:A,Accr_County!A122)=B122,"#N/A",_xlfn.MINIFS(Combined!E:E,Combined!A:A,Accr_County!A122))</f>
        <v>0</v>
      </c>
      <c r="G122">
        <v>51099</v>
      </c>
      <c r="H122" s="24">
        <v>6</v>
      </c>
      <c r="I122" s="24">
        <v>7.2</v>
      </c>
      <c r="J122" s="24">
        <v>4.8</v>
      </c>
      <c r="K122" s="11">
        <f t="shared" si="3"/>
        <v>2.4000000000000004</v>
      </c>
      <c r="L122" s="11">
        <f t="shared" si="4"/>
        <v>3.5</v>
      </c>
      <c r="M122" s="24">
        <f t="shared" si="5"/>
        <v>8.5</v>
      </c>
    </row>
    <row r="123" spans="1:13" x14ac:dyDescent="0.25">
      <c r="A123">
        <v>51033</v>
      </c>
      <c r="B123" s="24">
        <f>AVERAGEIFS(Combined!C:C,Combined!A:A,Accr_County!A123)</f>
        <v>6</v>
      </c>
      <c r="C123" s="24">
        <f>IF(_xlfn.MAXIFS(Combined!D:D,Combined!A:A,Accr_County!A123)=B123,"#N/A",_xlfn.MAXIFS(Combined!D:D,Combined!A:A,Accr_County!A123))</f>
        <v>7.2</v>
      </c>
      <c r="D123" s="24">
        <f>IF(_xlfn.MINIFS(Combined!E:E,Combined!A:A,Accr_County!A123)=B123,"#N/A",_xlfn.MINIFS(Combined!E:E,Combined!A:A,Accr_County!A123))</f>
        <v>4.8</v>
      </c>
      <c r="G123">
        <v>51159</v>
      </c>
      <c r="H123" s="24">
        <v>6</v>
      </c>
      <c r="I123" s="24">
        <v>7.2</v>
      </c>
      <c r="J123" s="24">
        <v>4.8</v>
      </c>
      <c r="K123" s="11">
        <f t="shared" si="3"/>
        <v>2.4000000000000004</v>
      </c>
      <c r="L123" s="11">
        <f t="shared" si="4"/>
        <v>3.5</v>
      </c>
      <c r="M123" s="24">
        <f t="shared" si="5"/>
        <v>8.5</v>
      </c>
    </row>
    <row r="124" spans="1:13" x14ac:dyDescent="0.25">
      <c r="A124">
        <v>51041</v>
      </c>
      <c r="B124" s="24">
        <f>AVERAGEIFS(Combined!C:C,Combined!A:A,Accr_County!A124)</f>
        <v>6</v>
      </c>
      <c r="C124" s="24">
        <f>IF(_xlfn.MAXIFS(Combined!D:D,Combined!A:A,Accr_County!A124)=B124,"#N/A",_xlfn.MAXIFS(Combined!D:D,Combined!A:A,Accr_County!A124))</f>
        <v>7.2</v>
      </c>
      <c r="D124" s="24">
        <f>IF(_xlfn.MINIFS(Combined!E:E,Combined!A:A,Accr_County!A124)=B124,"#N/A",_xlfn.MINIFS(Combined!E:E,Combined!A:A,Accr_County!A124))</f>
        <v>4.8</v>
      </c>
      <c r="G124" s="27">
        <v>6073</v>
      </c>
      <c r="H124" s="24">
        <v>6.0333333333333341</v>
      </c>
      <c r="I124" s="24">
        <v>6.1</v>
      </c>
      <c r="J124" s="24">
        <v>5.9</v>
      </c>
      <c r="K124" s="11">
        <f t="shared" si="3"/>
        <v>0.19999999999999929</v>
      </c>
      <c r="L124" s="11">
        <f t="shared" si="4"/>
        <v>3.5333333333333341</v>
      </c>
      <c r="M124" s="24">
        <f t="shared" si="5"/>
        <v>8.533333333333335</v>
      </c>
    </row>
    <row r="125" spans="1:13" x14ac:dyDescent="0.25">
      <c r="A125">
        <v>51057</v>
      </c>
      <c r="B125" s="24">
        <f>AVERAGEIFS(Combined!C:C,Combined!A:A,Accr_County!A125)</f>
        <v>6</v>
      </c>
      <c r="C125" s="24">
        <f>IF(_xlfn.MAXIFS(Combined!D:D,Combined!A:A,Accr_County!A125)=B125,"#N/A",_xlfn.MAXIFS(Combined!D:D,Combined!A:A,Accr_County!A125))</f>
        <v>7.2</v>
      </c>
      <c r="D125" s="24">
        <f>IF(_xlfn.MINIFS(Combined!E:E,Combined!A:A,Accr_County!A125)=B125,"#N/A",_xlfn.MINIFS(Combined!E:E,Combined!A:A,Accr_County!A125))</f>
        <v>4.8</v>
      </c>
      <c r="G125">
        <v>12037</v>
      </c>
      <c r="H125" s="24">
        <v>6.2805520833333324</v>
      </c>
      <c r="I125" s="24">
        <v>13.21</v>
      </c>
      <c r="J125" s="24">
        <v>2.0877499999999998</v>
      </c>
      <c r="K125" s="11">
        <f t="shared" si="3"/>
        <v>11.122250000000001</v>
      </c>
      <c r="L125" s="11">
        <f t="shared" si="4"/>
        <v>3.7805520833333324</v>
      </c>
      <c r="M125" s="24">
        <f t="shared" si="5"/>
        <v>8.7805520833333333</v>
      </c>
    </row>
    <row r="126" spans="1:13" x14ac:dyDescent="0.25">
      <c r="A126">
        <v>51059</v>
      </c>
      <c r="B126" s="24">
        <f>AVERAGEIFS(Combined!C:C,Combined!A:A,Accr_County!A126)</f>
        <v>5.0599999999999996</v>
      </c>
      <c r="C126" s="24">
        <f>IF(_xlfn.MAXIFS(Combined!D:D,Combined!A:A,Accr_County!A126)=B126,"#N/A",_xlfn.MAXIFS(Combined!D:D,Combined!A:A,Accr_County!A126))</f>
        <v>7.2</v>
      </c>
      <c r="D126" s="24">
        <f>IF(_xlfn.MINIFS(Combined!E:E,Combined!A:A,Accr_County!A126)=B126,"#N/A",_xlfn.MINIFS(Combined!E:E,Combined!A:A,Accr_County!A126))</f>
        <v>2.65</v>
      </c>
      <c r="G126">
        <v>6001</v>
      </c>
      <c r="H126" s="24">
        <v>6.5</v>
      </c>
      <c r="I126" s="24"/>
      <c r="J126" s="24"/>
      <c r="K126" s="11">
        <f t="shared" si="3"/>
        <v>0</v>
      </c>
      <c r="L126" s="11">
        <f t="shared" si="4"/>
        <v>4</v>
      </c>
      <c r="M126" s="24">
        <f t="shared" si="5"/>
        <v>9</v>
      </c>
    </row>
    <row r="127" spans="1:13" x14ac:dyDescent="0.25">
      <c r="A127">
        <v>51097</v>
      </c>
      <c r="B127" s="24">
        <f>AVERAGEIFS(Combined!C:C,Combined!A:A,Accr_County!A127)</f>
        <v>3.2549999999999999</v>
      </c>
      <c r="C127" s="24">
        <f>IF(_xlfn.MAXIFS(Combined!D:D,Combined!A:A,Accr_County!A127)=B127,"#N/A",_xlfn.MAXIFS(Combined!D:D,Combined!A:A,Accr_County!A127))</f>
        <v>5.6</v>
      </c>
      <c r="D127" s="24">
        <f>IF(_xlfn.MINIFS(Combined!E:E,Combined!A:A,Accr_County!A127)=B127,"#N/A",_xlfn.MINIFS(Combined!E:E,Combined!A:A,Accr_County!A127))</f>
        <v>0.12</v>
      </c>
      <c r="G127">
        <v>6081</v>
      </c>
      <c r="H127" s="24">
        <v>6.5</v>
      </c>
      <c r="I127" s="24"/>
      <c r="J127" s="24"/>
      <c r="K127" s="11">
        <f t="shared" si="3"/>
        <v>0</v>
      </c>
      <c r="L127" s="11">
        <f t="shared" si="4"/>
        <v>4</v>
      </c>
      <c r="M127" s="24">
        <f t="shared" si="5"/>
        <v>9</v>
      </c>
    </row>
    <row r="128" spans="1:13" x14ac:dyDescent="0.25">
      <c r="A128">
        <v>51099</v>
      </c>
      <c r="B128" s="24">
        <f>AVERAGEIFS(Combined!C:C,Combined!A:A,Accr_County!A128)</f>
        <v>6</v>
      </c>
      <c r="C128" s="24">
        <f>IF(_xlfn.MAXIFS(Combined!D:D,Combined!A:A,Accr_County!A128)=B128,"#N/A",_xlfn.MAXIFS(Combined!D:D,Combined!A:A,Accr_County!A128))</f>
        <v>7.2</v>
      </c>
      <c r="D128" s="24">
        <f>IF(_xlfn.MINIFS(Combined!E:E,Combined!A:A,Accr_County!A128)=B128,"#N/A",_xlfn.MINIFS(Combined!E:E,Combined!A:A,Accr_County!A128))</f>
        <v>4.8</v>
      </c>
      <c r="G128">
        <v>6085</v>
      </c>
      <c r="H128" s="24">
        <v>6.5</v>
      </c>
      <c r="I128" s="24"/>
      <c r="J128" s="24"/>
      <c r="K128" s="11">
        <f t="shared" si="3"/>
        <v>0</v>
      </c>
      <c r="L128" s="11">
        <f t="shared" si="4"/>
        <v>4</v>
      </c>
      <c r="M128" s="24">
        <f t="shared" si="5"/>
        <v>9</v>
      </c>
    </row>
    <row r="129" spans="1:13" x14ac:dyDescent="0.25">
      <c r="A129">
        <v>51101</v>
      </c>
      <c r="B129" s="24">
        <f>AVERAGEIFS(Combined!C:C,Combined!A:A,Accr_County!A129)</f>
        <v>1.9850000000000001</v>
      </c>
      <c r="C129" s="24">
        <f>IF(_xlfn.MAXIFS(Combined!D:D,Combined!A:A,Accr_County!A129)=B129,"#N/A",_xlfn.MAXIFS(Combined!D:D,Combined!A:A,Accr_County!A129))</f>
        <v>3.7</v>
      </c>
      <c r="D129" s="24">
        <f>IF(_xlfn.MINIFS(Combined!E:E,Combined!A:A,Accr_County!A129)=B129,"#N/A",_xlfn.MINIFS(Combined!E:E,Combined!A:A,Accr_County!A129))</f>
        <v>0.27</v>
      </c>
      <c r="G129">
        <v>12045</v>
      </c>
      <c r="H129" s="24">
        <v>6.5933333333333337</v>
      </c>
      <c r="I129" s="24">
        <v>8.32</v>
      </c>
      <c r="J129" s="24">
        <v>4</v>
      </c>
      <c r="K129" s="11">
        <f t="shared" si="3"/>
        <v>4.32</v>
      </c>
      <c r="L129" s="11">
        <f t="shared" si="4"/>
        <v>4.0933333333333337</v>
      </c>
      <c r="M129" s="24">
        <f t="shared" si="5"/>
        <v>9.0933333333333337</v>
      </c>
    </row>
    <row r="130" spans="1:13" x14ac:dyDescent="0.25">
      <c r="A130">
        <v>51131</v>
      </c>
      <c r="B130" s="24">
        <f>AVERAGEIFS(Combined!C:C,Combined!A:A,Accr_County!A130)</f>
        <v>7.1499999999999995</v>
      </c>
      <c r="C130" s="24">
        <f>IF(_xlfn.MAXIFS(Combined!D:D,Combined!A:A,Accr_County!A130)=B130,"#N/A",_xlfn.MAXIFS(Combined!D:D,Combined!A:A,Accr_County!A130))</f>
        <v>12.7</v>
      </c>
      <c r="D130" s="24">
        <f>IF(_xlfn.MINIFS(Combined!E:E,Combined!A:A,Accr_County!A130)=B130,"#N/A",_xlfn.MINIFS(Combined!E:E,Combined!A:A,Accr_County!A130))</f>
        <v>1.6</v>
      </c>
      <c r="G130">
        <v>24041</v>
      </c>
      <c r="H130" s="24">
        <v>6.75</v>
      </c>
      <c r="I130" s="24"/>
      <c r="J130" s="24"/>
      <c r="K130" s="11">
        <f t="shared" si="3"/>
        <v>0</v>
      </c>
      <c r="L130" s="11">
        <f t="shared" si="4"/>
        <v>4.25</v>
      </c>
      <c r="M130" s="24">
        <f t="shared" si="5"/>
        <v>9.25</v>
      </c>
    </row>
    <row r="131" spans="1:13" x14ac:dyDescent="0.25">
      <c r="A131">
        <v>51149</v>
      </c>
      <c r="B131" s="24">
        <f>AVERAGEIFS(Combined!C:C,Combined!A:A,Accr_County!A131)</f>
        <v>5.0599999999999996</v>
      </c>
      <c r="C131" s="24">
        <f>IF(_xlfn.MAXIFS(Combined!D:D,Combined!A:A,Accr_County!A131)=B131,"#N/A",_xlfn.MAXIFS(Combined!D:D,Combined!A:A,Accr_County!A131))</f>
        <v>7.2</v>
      </c>
      <c r="D131" s="24">
        <f>IF(_xlfn.MINIFS(Combined!E:E,Combined!A:A,Accr_County!A131)=B131,"#N/A",_xlfn.MINIFS(Combined!E:E,Combined!A:A,Accr_County!A131))</f>
        <v>2.65</v>
      </c>
      <c r="G131">
        <v>22101</v>
      </c>
      <c r="H131" s="24">
        <v>6.9416666666666673</v>
      </c>
      <c r="I131" s="24">
        <v>9.75</v>
      </c>
      <c r="J131" s="24">
        <v>5.5</v>
      </c>
      <c r="K131" s="11">
        <f t="shared" ref="K131:K144" si="6">I131-J131</f>
        <v>4.25</v>
      </c>
      <c r="L131" s="11">
        <f t="shared" ref="L131:L144" si="7">H131-2.5</f>
        <v>4.4416666666666673</v>
      </c>
      <c r="M131" s="24">
        <f t="shared" ref="M131:M144" si="8">H131+2.5</f>
        <v>9.4416666666666664</v>
      </c>
    </row>
    <row r="132" spans="1:13" x14ac:dyDescent="0.25">
      <c r="A132">
        <v>51153</v>
      </c>
      <c r="B132" s="24">
        <f>AVERAGEIFS(Combined!C:C,Combined!A:A,Accr_County!A132)</f>
        <v>5.0599999999999996</v>
      </c>
      <c r="C132" s="24">
        <f>IF(_xlfn.MAXIFS(Combined!D:D,Combined!A:A,Accr_County!A132)=B132,"#N/A",_xlfn.MAXIFS(Combined!D:D,Combined!A:A,Accr_County!A132))</f>
        <v>7.2</v>
      </c>
      <c r="D132" s="24">
        <f>IF(_xlfn.MINIFS(Combined!E:E,Combined!A:A,Accr_County!A132)=B132,"#N/A",_xlfn.MINIFS(Combined!E:E,Combined!A:A,Accr_County!A132))</f>
        <v>2.65</v>
      </c>
      <c r="G132">
        <v>12075</v>
      </c>
      <c r="H132" s="24">
        <v>6.9811428571428564</v>
      </c>
      <c r="I132" s="24">
        <v>9.67</v>
      </c>
      <c r="J132" s="24">
        <v>0.3</v>
      </c>
      <c r="K132" s="11">
        <f t="shared" si="6"/>
        <v>9.3699999999999992</v>
      </c>
      <c r="L132" s="11">
        <f t="shared" si="7"/>
        <v>4.4811428571428564</v>
      </c>
      <c r="M132" s="24">
        <f t="shared" si="8"/>
        <v>9.4811428571428564</v>
      </c>
    </row>
    <row r="133" spans="1:13" x14ac:dyDescent="0.25">
      <c r="A133">
        <v>51159</v>
      </c>
      <c r="B133" s="24">
        <f>AVERAGEIFS(Combined!C:C,Combined!A:A,Accr_County!A133)</f>
        <v>6</v>
      </c>
      <c r="C133" s="24">
        <f>IF(_xlfn.MAXIFS(Combined!D:D,Combined!A:A,Accr_County!A133)=B133,"#N/A",_xlfn.MAXIFS(Combined!D:D,Combined!A:A,Accr_County!A133))</f>
        <v>7.2</v>
      </c>
      <c r="D133" s="24">
        <f>IF(_xlfn.MINIFS(Combined!E:E,Combined!A:A,Accr_County!A133)=B133,"#N/A",_xlfn.MINIFS(Combined!E:E,Combined!A:A,Accr_County!A133))</f>
        <v>4.8</v>
      </c>
      <c r="G133">
        <v>22057</v>
      </c>
      <c r="H133" s="24">
        <v>7.0857142857142872</v>
      </c>
      <c r="I133" s="24">
        <v>9.1999999999999993</v>
      </c>
      <c r="J133" s="24">
        <v>6.1</v>
      </c>
      <c r="K133" s="11">
        <f t="shared" si="6"/>
        <v>3.0999999999999996</v>
      </c>
      <c r="L133" s="11">
        <f t="shared" si="7"/>
        <v>4.5857142857142872</v>
      </c>
      <c r="M133" s="24">
        <f t="shared" si="8"/>
        <v>9.5857142857142872</v>
      </c>
    </row>
    <row r="134" spans="1:13" x14ac:dyDescent="0.25">
      <c r="A134">
        <v>51735</v>
      </c>
      <c r="B134" s="24">
        <f>AVERAGEIFS(Combined!C:C,Combined!A:A,Accr_County!A134)</f>
        <v>4.333333333333333</v>
      </c>
      <c r="C134" s="24">
        <f>IF(_xlfn.MAXIFS(Combined!D:D,Combined!A:A,Accr_County!A134)=B134,"#N/A",_xlfn.MAXIFS(Combined!D:D,Combined!A:A,Accr_County!A134))</f>
        <v>5</v>
      </c>
      <c r="D134" s="24">
        <f>IF(_xlfn.MINIFS(Combined!E:E,Combined!A:A,Accr_County!A134)=B134,"#N/A",_xlfn.MINIFS(Combined!E:E,Combined!A:A,Accr_County!A134))</f>
        <v>4</v>
      </c>
      <c r="G134">
        <v>51131</v>
      </c>
      <c r="H134" s="24">
        <v>7.1499999999999995</v>
      </c>
      <c r="I134" s="24">
        <v>12.7</v>
      </c>
      <c r="J134" s="24">
        <v>1.6</v>
      </c>
      <c r="K134" s="11">
        <f t="shared" si="6"/>
        <v>11.1</v>
      </c>
      <c r="L134" s="11">
        <f t="shared" si="7"/>
        <v>4.6499999999999995</v>
      </c>
      <c r="M134" s="24">
        <f t="shared" si="8"/>
        <v>9.6499999999999986</v>
      </c>
    </row>
    <row r="135" spans="1:13" x14ac:dyDescent="0.25">
      <c r="A135">
        <v>51800</v>
      </c>
      <c r="B135" s="24">
        <f>AVERAGEIFS(Combined!C:C,Combined!A:A,Accr_County!A135)</f>
        <v>4.333333333333333</v>
      </c>
      <c r="C135" s="24">
        <f>IF(_xlfn.MAXIFS(Combined!D:D,Combined!A:A,Accr_County!A135)=B135,"#N/A",_xlfn.MAXIFS(Combined!D:D,Combined!A:A,Accr_County!A135))</f>
        <v>5</v>
      </c>
      <c r="D135" s="24">
        <f>IF(_xlfn.MINIFS(Combined!E:E,Combined!A:A,Accr_County!A135)=B135,"#N/A",_xlfn.MINIFS(Combined!E:E,Combined!A:A,Accr_County!A135))</f>
        <v>4</v>
      </c>
      <c r="G135">
        <v>1097</v>
      </c>
      <c r="H135" s="24">
        <v>7.1950000000000003</v>
      </c>
      <c r="I135" s="24">
        <v>14.8</v>
      </c>
      <c r="J135" s="24">
        <v>2.9</v>
      </c>
      <c r="K135" s="11">
        <f t="shared" si="6"/>
        <v>11.9</v>
      </c>
      <c r="L135" s="11">
        <f t="shared" si="7"/>
        <v>4.6950000000000003</v>
      </c>
      <c r="M135" s="24">
        <f t="shared" si="8"/>
        <v>9.6950000000000003</v>
      </c>
    </row>
    <row r="136" spans="1:13" x14ac:dyDescent="0.25">
      <c r="A136">
        <v>51810</v>
      </c>
      <c r="B136" s="24">
        <f>AVERAGEIFS(Combined!C:C,Combined!A:A,Accr_County!A136)</f>
        <v>3.9428571428571435</v>
      </c>
      <c r="C136" s="24">
        <f>IF(_xlfn.MAXIFS(Combined!D:D,Combined!A:A,Accr_County!A136)=B136,"#N/A",_xlfn.MAXIFS(Combined!D:D,Combined!A:A,Accr_County!A136))</f>
        <v>7</v>
      </c>
      <c r="D136" s="24">
        <f>IF(_xlfn.MINIFS(Combined!E:E,Combined!A:A,Accr_County!A136)=B136,"#N/A",_xlfn.MINIFS(Combined!E:E,Combined!A:A,Accr_County!A136))</f>
        <v>0.3</v>
      </c>
      <c r="G136">
        <v>48007</v>
      </c>
      <c r="H136" s="24">
        <v>7.2589444444444453</v>
      </c>
      <c r="I136" s="24">
        <v>9.6178888888888903</v>
      </c>
      <c r="J136" s="24">
        <v>4.4000000000000004</v>
      </c>
      <c r="K136" s="11">
        <f t="shared" si="6"/>
        <v>5.2178888888888899</v>
      </c>
      <c r="L136" s="11">
        <f t="shared" si="7"/>
        <v>4.7589444444444453</v>
      </c>
      <c r="M136" s="24">
        <f t="shared" si="8"/>
        <v>9.7589444444444453</v>
      </c>
    </row>
    <row r="137" spans="1:13" x14ac:dyDescent="0.25">
      <c r="A137">
        <v>53009</v>
      </c>
      <c r="B137" s="24">
        <f>AVERAGEIFS(Combined!C:C,Combined!A:A,Accr_County!A137)</f>
        <v>3.3916666666666666</v>
      </c>
      <c r="C137" s="24">
        <f>IF(_xlfn.MAXIFS(Combined!D:D,Combined!A:A,Accr_County!A137)=B137,"#N/A",_xlfn.MAXIFS(Combined!D:D,Combined!A:A,Accr_County!A137))</f>
        <v>4</v>
      </c>
      <c r="D137" s="24">
        <f>IF(_xlfn.MINIFS(Combined!E:E,Combined!A:A,Accr_County!A137)=B137,"#N/A",_xlfn.MINIFS(Combined!E:E,Combined!A:A,Accr_County!A137))</f>
        <v>3</v>
      </c>
      <c r="G137">
        <v>22113</v>
      </c>
      <c r="H137" s="24">
        <v>7.3000000000000007</v>
      </c>
      <c r="I137" s="24">
        <v>9.8000000000000007</v>
      </c>
      <c r="J137" s="24">
        <v>4.8</v>
      </c>
      <c r="K137" s="11">
        <f t="shared" si="6"/>
        <v>5.0000000000000009</v>
      </c>
      <c r="L137" s="11">
        <f t="shared" si="7"/>
        <v>4.8000000000000007</v>
      </c>
      <c r="M137" s="24">
        <f t="shared" si="8"/>
        <v>9.8000000000000007</v>
      </c>
    </row>
    <row r="138" spans="1:13" x14ac:dyDescent="0.25">
      <c r="A138">
        <v>53011</v>
      </c>
      <c r="B138" s="24">
        <f>AVERAGEIFS(Combined!C:C,Combined!A:A,Accr_County!A138)</f>
        <v>3.65</v>
      </c>
      <c r="C138" s="24">
        <f>IF(_xlfn.MAXIFS(Combined!D:D,Combined!A:A,Accr_County!A138)=B138,"#N/A",_xlfn.MAXIFS(Combined!D:D,Combined!A:A,Accr_County!A138))</f>
        <v>4</v>
      </c>
      <c r="D138" s="24">
        <f>IF(_xlfn.MINIFS(Combined!E:E,Combined!A:A,Accr_County!A138)=B138,"#N/A",_xlfn.MINIFS(Combined!E:E,Combined!A:A,Accr_County!A138))</f>
        <v>3.2</v>
      </c>
      <c r="G138">
        <v>10003</v>
      </c>
      <c r="H138" s="24">
        <v>7.3258999999999999</v>
      </c>
      <c r="I138" s="24"/>
      <c r="J138" s="24"/>
      <c r="K138" s="11">
        <f t="shared" si="6"/>
        <v>0</v>
      </c>
      <c r="L138" s="11">
        <f t="shared" si="7"/>
        <v>4.8258999999999999</v>
      </c>
      <c r="M138" s="24">
        <f t="shared" si="8"/>
        <v>9.8259000000000007</v>
      </c>
    </row>
    <row r="139" spans="1:13" x14ac:dyDescent="0.25">
      <c r="A139">
        <v>53027</v>
      </c>
      <c r="B139" s="24">
        <f>AVERAGEIFS(Combined!C:C,Combined!A:A,Accr_County!A139)</f>
        <v>3.7933333333333339</v>
      </c>
      <c r="C139" s="24">
        <f>IF(_xlfn.MAXIFS(Combined!D:D,Combined!A:A,Accr_County!A139)=B139,"#N/A",_xlfn.MAXIFS(Combined!D:D,Combined!A:A,Accr_County!A139))</f>
        <v>6.6</v>
      </c>
      <c r="D139" s="24">
        <f>IF(_xlfn.MINIFS(Combined!E:E,Combined!A:A,Accr_County!A139)=B139,"#N/A",_xlfn.MINIFS(Combined!E:E,Combined!A:A,Accr_County!A139))</f>
        <v>1.6</v>
      </c>
      <c r="G139">
        <v>22023</v>
      </c>
      <c r="H139" s="24">
        <v>7.564814814814814</v>
      </c>
      <c r="I139" s="24">
        <v>9.75</v>
      </c>
      <c r="J139" s="24">
        <v>5.9</v>
      </c>
      <c r="K139" s="11">
        <f t="shared" si="6"/>
        <v>3.8499999999999996</v>
      </c>
      <c r="L139" s="11">
        <f t="shared" si="7"/>
        <v>5.064814814814814</v>
      </c>
      <c r="M139" s="24">
        <f t="shared" si="8"/>
        <v>10.064814814814813</v>
      </c>
    </row>
    <row r="140" spans="1:13" x14ac:dyDescent="0.25">
      <c r="A140">
        <v>53031</v>
      </c>
      <c r="B140" s="24">
        <f>AVERAGEIFS(Combined!C:C,Combined!A:A,Accr_County!A140)</f>
        <v>3.3928571428571432</v>
      </c>
      <c r="C140" s="24">
        <f>IF(_xlfn.MAXIFS(Combined!D:D,Combined!A:A,Accr_County!A140)=B140,"#N/A",_xlfn.MAXIFS(Combined!D:D,Combined!A:A,Accr_County!A140))</f>
        <v>7</v>
      </c>
      <c r="D140" s="24">
        <f>IF(_xlfn.MINIFS(Combined!E:E,Combined!A:A,Accr_County!A140)=B140,"#N/A",_xlfn.MINIFS(Combined!E:E,Combined!A:A,Accr_County!A140))</f>
        <v>0.3</v>
      </c>
      <c r="G140">
        <v>22075</v>
      </c>
      <c r="H140" s="24">
        <v>8.9333333333333336</v>
      </c>
      <c r="I140" s="24">
        <v>9.8000000000000007</v>
      </c>
      <c r="J140" s="24">
        <v>8.5</v>
      </c>
      <c r="K140" s="11">
        <f t="shared" si="6"/>
        <v>1.3000000000000007</v>
      </c>
      <c r="L140" s="11">
        <f t="shared" si="7"/>
        <v>6.4333333333333336</v>
      </c>
      <c r="M140" s="24">
        <f t="shared" si="8"/>
        <v>11.433333333333334</v>
      </c>
    </row>
    <row r="141" spans="1:13" x14ac:dyDescent="0.25">
      <c r="A141">
        <v>53049</v>
      </c>
      <c r="B141" s="24">
        <f>AVERAGEIFS(Combined!C:C,Combined!A:A,Accr_County!A141)</f>
        <v>2.5666666666666669</v>
      </c>
      <c r="C141" s="24">
        <f>IF(_xlfn.MAXIFS(Combined!D:D,Combined!A:A,Accr_County!A141)=B141,"#N/A",_xlfn.MAXIFS(Combined!D:D,Combined!A:A,Accr_County!A141))</f>
        <v>2.8</v>
      </c>
      <c r="D141" s="24">
        <f>IF(_xlfn.MINIFS(Combined!E:E,Combined!A:A,Accr_County!A141)=B141,"#N/A",_xlfn.MINIFS(Combined!E:E,Combined!A:A,Accr_County!A141))</f>
        <v>2.1</v>
      </c>
      <c r="G141" s="27">
        <v>22087</v>
      </c>
      <c r="H141" s="24">
        <v>8.9333333333333336</v>
      </c>
      <c r="I141" s="24">
        <v>9.8000000000000007</v>
      </c>
      <c r="J141" s="24">
        <v>8.5</v>
      </c>
      <c r="K141" s="11">
        <f t="shared" si="6"/>
        <v>1.3000000000000007</v>
      </c>
      <c r="L141" s="11">
        <f t="shared" si="7"/>
        <v>6.4333333333333336</v>
      </c>
      <c r="M141" s="24">
        <f t="shared" si="8"/>
        <v>11.433333333333334</v>
      </c>
    </row>
    <row r="142" spans="1:13" x14ac:dyDescent="0.25">
      <c r="A142">
        <v>53053</v>
      </c>
      <c r="B142" s="24">
        <f>AVERAGEIFS(Combined!C:C,Combined!A:A,Accr_County!A142)</f>
        <v>3.2785714285714289</v>
      </c>
      <c r="C142" s="24">
        <f>IF(_xlfn.MAXIFS(Combined!D:D,Combined!A:A,Accr_County!A142)=B142,"#N/A",_xlfn.MAXIFS(Combined!D:D,Combined!A:A,Accr_County!A142))</f>
        <v>7</v>
      </c>
      <c r="D142" s="24">
        <f>IF(_xlfn.MINIFS(Combined!E:E,Combined!A:A,Accr_County!A142)=B142,"#N/A",_xlfn.MINIFS(Combined!E:E,Combined!A:A,Accr_County!A142))</f>
        <v>0.3</v>
      </c>
      <c r="G142">
        <v>6079</v>
      </c>
      <c r="H142" s="24">
        <v>9.5</v>
      </c>
      <c r="I142" s="24"/>
      <c r="J142" s="24"/>
      <c r="K142" s="11">
        <f t="shared" si="6"/>
        <v>0</v>
      </c>
      <c r="L142" s="11">
        <f t="shared" si="7"/>
        <v>7</v>
      </c>
      <c r="M142" s="24">
        <f t="shared" si="8"/>
        <v>12</v>
      </c>
    </row>
    <row r="143" spans="1:13" x14ac:dyDescent="0.25">
      <c r="A143">
        <v>53055</v>
      </c>
      <c r="B143" s="24">
        <f>AVERAGEIFS(Combined!C:C,Combined!A:A,Accr_County!A143)</f>
        <v>3.3928571428571432</v>
      </c>
      <c r="C143" s="24">
        <f>IF(_xlfn.MAXIFS(Combined!D:D,Combined!A:A,Accr_County!A143)=B143,"#N/A",_xlfn.MAXIFS(Combined!D:D,Combined!A:A,Accr_County!A143))</f>
        <v>7</v>
      </c>
      <c r="D143" s="24">
        <f>IF(_xlfn.MINIFS(Combined!E:E,Combined!A:A,Accr_County!A143)=B143,"#N/A",_xlfn.MINIFS(Combined!E:E,Combined!A:A,Accr_County!A143))</f>
        <v>0.3</v>
      </c>
      <c r="G143">
        <v>6083</v>
      </c>
      <c r="H143" s="24">
        <v>9.5</v>
      </c>
      <c r="I143" s="24"/>
      <c r="J143" s="24"/>
      <c r="K143" s="11">
        <f t="shared" si="6"/>
        <v>0</v>
      </c>
      <c r="L143" s="11">
        <f t="shared" si="7"/>
        <v>7</v>
      </c>
      <c r="M143" s="24">
        <f t="shared" si="8"/>
        <v>12</v>
      </c>
    </row>
    <row r="144" spans="1:13" x14ac:dyDescent="0.25">
      <c r="A144" s="27">
        <v>53057</v>
      </c>
      <c r="B144" s="24">
        <f>AVERAGEIFS(Combined!C:C,Combined!A:A,Accr_County!A144)</f>
        <v>1.2240769230769231</v>
      </c>
      <c r="C144" s="24">
        <f>IF(_xlfn.MAXIFS(Combined!D:D,Combined!A:A,Accr_County!A144)=B144,"#N/A",_xlfn.MAXIFS(Combined!D:D,Combined!A:A,Accr_County!A144))</f>
        <v>4.5</v>
      </c>
      <c r="D144" s="24">
        <f>IF(_xlfn.MINIFS(Combined!E:E,Combined!A:A,Accr_County!A144)=B144,"#N/A",_xlfn.MINIFS(Combined!E:E,Combined!A:A,Accr_County!A144))</f>
        <v>-2.0518461538461539</v>
      </c>
      <c r="G144">
        <v>24037</v>
      </c>
      <c r="H144" s="24">
        <v>9.8571428571428577</v>
      </c>
      <c r="I144" s="24"/>
      <c r="J144" s="24"/>
      <c r="K144" s="11">
        <f t="shared" si="6"/>
        <v>0</v>
      </c>
      <c r="L144" s="11">
        <f t="shared" si="7"/>
        <v>7.3571428571428577</v>
      </c>
      <c r="M144" s="24">
        <f t="shared" si="8"/>
        <v>12.357142857142858</v>
      </c>
    </row>
    <row r="145" spans="1:13" x14ac:dyDescent="0.25">
      <c r="A145">
        <v>53067</v>
      </c>
      <c r="B145" s="24">
        <f>AVERAGEIFS(Combined!C:C,Combined!A:A,Accr_County!A145)</f>
        <v>2.8946428571428573</v>
      </c>
      <c r="C145" s="24">
        <f>IF(_xlfn.MAXIFS(Combined!D:D,Combined!A:A,Accr_County!A145)=B145,"#N/A",_xlfn.MAXIFS(Combined!D:D,Combined!A:A,Accr_County!A145))</f>
        <v>7</v>
      </c>
      <c r="D145" s="24">
        <f>IF(_xlfn.MINIFS(Combined!E:E,Combined!A:A,Accr_County!A145)=B145,"#N/A",_xlfn.MINIFS(Combined!E:E,Combined!A:A,Accr_County!A145))</f>
        <v>0.3</v>
      </c>
      <c r="G145">
        <v>22109</v>
      </c>
      <c r="H145" s="24">
        <v>9.9741666666666706</v>
      </c>
      <c r="I145" s="24">
        <v>17.8</v>
      </c>
      <c r="J145" s="24">
        <v>5.5</v>
      </c>
      <c r="K145" s="11">
        <f t="shared" ref="K145:K146" si="9">I145-J145</f>
        <v>12.3</v>
      </c>
      <c r="L145" s="11">
        <f t="shared" ref="L145:L146" si="10">H145-2.5</f>
        <v>7.4741666666666706</v>
      </c>
      <c r="M145" s="24">
        <f t="shared" ref="M145:M146" si="11">H145+2.5</f>
        <v>12.474166666666671</v>
      </c>
    </row>
    <row r="146" spans="1:13" x14ac:dyDescent="0.25">
      <c r="A146">
        <v>53069</v>
      </c>
      <c r="B146" s="24">
        <f>AVERAGEIFS(Combined!C:C,Combined!A:A,Accr_County!A146)</f>
        <v>3.3928571428571432</v>
      </c>
      <c r="C146" s="24">
        <f>IF(_xlfn.MAXIFS(Combined!D:D,Combined!A:A,Accr_County!A146)=B146,"#N/A",_xlfn.MAXIFS(Combined!D:D,Combined!A:A,Accr_County!A146))</f>
        <v>7</v>
      </c>
      <c r="D146" s="24">
        <f>IF(_xlfn.MINIFS(Combined!E:E,Combined!A:A,Accr_County!A146)=B146,"#N/A",_xlfn.MINIFS(Combined!E:E,Combined!A:A,Accr_County!A146))</f>
        <v>0.3</v>
      </c>
      <c r="G146">
        <v>48201</v>
      </c>
      <c r="H146" s="24">
        <v>10.7</v>
      </c>
      <c r="I146" s="24">
        <v>13.5</v>
      </c>
      <c r="J146" s="24">
        <v>7.9</v>
      </c>
      <c r="K146" s="11">
        <f t="shared" si="9"/>
        <v>5.6</v>
      </c>
      <c r="L146" s="11">
        <f t="shared" si="10"/>
        <v>8.1999999999999993</v>
      </c>
      <c r="M146" s="24">
        <f t="shared" si="11"/>
        <v>13.2</v>
      </c>
    </row>
    <row r="147" spans="1:13" x14ac:dyDescent="0.25">
      <c r="H147" s="23">
        <f>AVERAGE(H2:H144)</f>
        <v>4.3770824363848408</v>
      </c>
      <c r="I147" s="23">
        <f>AVERAGE(I2:I144)</f>
        <v>7.0847278719397346</v>
      </c>
      <c r="J147" s="23">
        <f>AVERAGE(J2:J144)</f>
        <v>2.021178016545603</v>
      </c>
      <c r="K147" s="23">
        <f>AVERAGEIFS(K2:K144,K2:K144,"&gt;0",K2:K144,"&lt;20")</f>
        <v>5.0635498553941307</v>
      </c>
      <c r="L147" s="23"/>
    </row>
    <row r="148" spans="1:13" x14ac:dyDescent="0.25">
      <c r="K148" s="23">
        <f>K147/2</f>
        <v>2.5317749276970654</v>
      </c>
    </row>
  </sheetData>
  <sortState ref="G2:J146">
    <sortCondition ref="H2:H146"/>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858"/>
  <sheetViews>
    <sheetView topLeftCell="A334" workbookViewId="0">
      <selection activeCell="A298" sqref="A298:A366"/>
    </sheetView>
  </sheetViews>
  <sheetFormatPr defaultColWidth="8.85546875" defaultRowHeight="15" x14ac:dyDescent="0.25"/>
  <cols>
    <col min="2" max="2" width="19.140625" bestFit="1" customWidth="1"/>
    <col min="6" max="6" width="10.7109375" bestFit="1" customWidth="1"/>
  </cols>
  <sheetData>
    <row r="1" spans="1:14" x14ac:dyDescent="0.25">
      <c r="A1" s="1" t="s">
        <v>196</v>
      </c>
      <c r="B1" s="1" t="s">
        <v>0</v>
      </c>
      <c r="C1" s="1" t="s">
        <v>2842</v>
      </c>
      <c r="D1" s="1" t="s">
        <v>2849</v>
      </c>
      <c r="E1" s="1" t="s">
        <v>2850</v>
      </c>
      <c r="F1" t="s">
        <v>52</v>
      </c>
      <c r="G1" t="s">
        <v>53</v>
      </c>
      <c r="H1" t="s">
        <v>47</v>
      </c>
      <c r="I1" t="s">
        <v>48</v>
      </c>
      <c r="J1" t="s">
        <v>41</v>
      </c>
      <c r="K1" t="s">
        <v>42</v>
      </c>
      <c r="L1" t="s">
        <v>49</v>
      </c>
      <c r="M1" t="s">
        <v>43</v>
      </c>
      <c r="N1" t="s">
        <v>44</v>
      </c>
    </row>
    <row r="2" spans="1:14" x14ac:dyDescent="0.25">
      <c r="A2">
        <v>45013</v>
      </c>
      <c r="B2" t="s">
        <v>2844</v>
      </c>
      <c r="C2" s="24">
        <f>AVERAGE(F2:N2)</f>
        <v>3.4571428571428577</v>
      </c>
      <c r="D2" s="24">
        <f>MAX(F2:N2)</f>
        <v>7</v>
      </c>
      <c r="E2" s="24">
        <f>MIN(F2:N2)</f>
        <v>0.3</v>
      </c>
      <c r="F2" s="24"/>
      <c r="H2">
        <v>1.9</v>
      </c>
      <c r="I2">
        <v>4.3</v>
      </c>
      <c r="J2">
        <v>4.8</v>
      </c>
      <c r="K2">
        <v>4.8</v>
      </c>
      <c r="L2">
        <v>7</v>
      </c>
      <c r="M2">
        <v>1.1000000000000001</v>
      </c>
      <c r="N2">
        <v>0.3</v>
      </c>
    </row>
    <row r="3" spans="1:14" x14ac:dyDescent="0.25">
      <c r="A3">
        <v>45019</v>
      </c>
      <c r="B3" t="s">
        <v>2844</v>
      </c>
      <c r="C3" s="24">
        <f t="shared" ref="C3:C66" si="0">AVERAGE(F3:N3)</f>
        <v>3.4571428571428577</v>
      </c>
      <c r="D3" s="24">
        <f t="shared" ref="D3:D66" si="1">MAX(F3:N3)</f>
        <v>7</v>
      </c>
      <c r="E3" s="24">
        <f t="shared" ref="E3:E66" si="2">MIN(F3:N3)</f>
        <v>0.3</v>
      </c>
      <c r="F3" s="24"/>
      <c r="H3">
        <v>1.9</v>
      </c>
      <c r="I3">
        <v>4.3</v>
      </c>
      <c r="J3">
        <v>4.8</v>
      </c>
      <c r="K3">
        <v>4.8</v>
      </c>
      <c r="L3">
        <v>7</v>
      </c>
      <c r="M3">
        <v>1.1000000000000001</v>
      </c>
      <c r="N3">
        <v>0.3</v>
      </c>
    </row>
    <row r="4" spans="1:14" x14ac:dyDescent="0.25">
      <c r="A4">
        <v>45029</v>
      </c>
      <c r="B4" t="s">
        <v>2844</v>
      </c>
      <c r="C4" s="24">
        <f t="shared" si="0"/>
        <v>3.4571428571428577</v>
      </c>
      <c r="D4" s="24">
        <f t="shared" si="1"/>
        <v>7</v>
      </c>
      <c r="E4" s="24">
        <f t="shared" si="2"/>
        <v>0.3</v>
      </c>
      <c r="F4" s="24"/>
      <c r="H4">
        <v>1.9</v>
      </c>
      <c r="I4">
        <v>4.3</v>
      </c>
      <c r="J4">
        <v>4.8</v>
      </c>
      <c r="K4">
        <v>4.8</v>
      </c>
      <c r="L4">
        <v>7</v>
      </c>
      <c r="M4">
        <v>1.1000000000000001</v>
      </c>
      <c r="N4">
        <v>0.3</v>
      </c>
    </row>
    <row r="5" spans="1:14" x14ac:dyDescent="0.25">
      <c r="A5">
        <v>45049</v>
      </c>
      <c r="B5" t="s">
        <v>2844</v>
      </c>
      <c r="C5" s="24">
        <f t="shared" si="0"/>
        <v>3.4571428571428577</v>
      </c>
      <c r="D5" s="24">
        <f t="shared" si="1"/>
        <v>7</v>
      </c>
      <c r="E5" s="24">
        <f t="shared" si="2"/>
        <v>0.3</v>
      </c>
      <c r="F5" s="24"/>
      <c r="H5">
        <v>1.9</v>
      </c>
      <c r="I5">
        <v>4.3</v>
      </c>
      <c r="J5">
        <v>4.8</v>
      </c>
      <c r="K5">
        <v>4.8</v>
      </c>
      <c r="L5">
        <v>7</v>
      </c>
      <c r="M5">
        <v>1.1000000000000001</v>
      </c>
      <c r="N5">
        <v>0.3</v>
      </c>
    </row>
    <row r="6" spans="1:14" x14ac:dyDescent="0.25">
      <c r="A6">
        <v>37055</v>
      </c>
      <c r="B6" t="s">
        <v>2844</v>
      </c>
      <c r="C6" s="24">
        <f t="shared" si="0"/>
        <v>4.8166666666666673</v>
      </c>
      <c r="D6" s="24">
        <f t="shared" si="1"/>
        <v>5.9</v>
      </c>
      <c r="E6" s="24">
        <f t="shared" si="2"/>
        <v>3.85</v>
      </c>
      <c r="F6" s="24">
        <v>3.85</v>
      </c>
      <c r="G6">
        <v>4.7</v>
      </c>
      <c r="J6">
        <v>5.9</v>
      </c>
    </row>
    <row r="7" spans="1:14" x14ac:dyDescent="0.25">
      <c r="A7">
        <v>37095</v>
      </c>
      <c r="B7" t="s">
        <v>2844</v>
      </c>
      <c r="C7" s="24">
        <f t="shared" si="0"/>
        <v>4.8166666666666673</v>
      </c>
      <c r="D7" s="24">
        <f t="shared" si="1"/>
        <v>5.9</v>
      </c>
      <c r="E7" s="24">
        <f t="shared" si="2"/>
        <v>3.85</v>
      </c>
      <c r="F7" s="24">
        <v>3.85</v>
      </c>
      <c r="G7">
        <v>4.7</v>
      </c>
      <c r="J7">
        <v>5.9</v>
      </c>
    </row>
    <row r="8" spans="1:14" x14ac:dyDescent="0.25">
      <c r="A8">
        <v>36103</v>
      </c>
      <c r="B8" t="s">
        <v>2844</v>
      </c>
      <c r="C8" s="24">
        <f t="shared" si="0"/>
        <v>2.5558333333333332</v>
      </c>
      <c r="D8" s="24">
        <f t="shared" si="1"/>
        <v>5</v>
      </c>
      <c r="E8" s="24">
        <f t="shared" si="2"/>
        <v>1</v>
      </c>
      <c r="F8" s="24"/>
      <c r="H8">
        <f>AVERAGE(0.58, 4.4)</f>
        <v>2.4900000000000002</v>
      </c>
      <c r="I8">
        <f>AVERAGE(4.06, 4.23)</f>
        <v>4.1449999999999996</v>
      </c>
      <c r="J8">
        <v>5</v>
      </c>
      <c r="K8">
        <v>1</v>
      </c>
      <c r="M8">
        <v>1.1000000000000001</v>
      </c>
      <c r="N8">
        <v>1.6</v>
      </c>
    </row>
    <row r="9" spans="1:14" x14ac:dyDescent="0.25">
      <c r="A9">
        <v>48071</v>
      </c>
      <c r="B9" t="s">
        <v>2844</v>
      </c>
      <c r="C9" s="24">
        <f t="shared" si="0"/>
        <v>3.8249999999999997</v>
      </c>
      <c r="D9" s="24">
        <f t="shared" si="1"/>
        <v>6.9</v>
      </c>
      <c r="E9" s="24">
        <f t="shared" si="2"/>
        <v>0.3</v>
      </c>
      <c r="F9" s="24"/>
      <c r="H9">
        <f>AVERAGE(3.8, 10)</f>
        <v>6.9</v>
      </c>
      <c r="I9">
        <f>AVERAGE(3.8, 10)</f>
        <v>6.9</v>
      </c>
      <c r="J9">
        <f>AVERAGE(3.2, 6.5)</f>
        <v>4.8499999999999996</v>
      </c>
      <c r="K9">
        <v>2.9</v>
      </c>
      <c r="M9">
        <v>1.1000000000000001</v>
      </c>
      <c r="N9">
        <v>0.3</v>
      </c>
    </row>
    <row r="10" spans="1:14" x14ac:dyDescent="0.25">
      <c r="A10">
        <v>48007</v>
      </c>
      <c r="B10" t="s">
        <v>2844</v>
      </c>
      <c r="C10" s="24">
        <f t="shared" si="0"/>
        <v>4.9000000000000004</v>
      </c>
      <c r="D10" s="24">
        <f t="shared" si="1"/>
        <v>5.9</v>
      </c>
      <c r="E10" s="24">
        <f t="shared" si="2"/>
        <v>4.4000000000000004</v>
      </c>
      <c r="F10" s="24"/>
      <c r="H10">
        <v>4.4000000000000004</v>
      </c>
      <c r="I10">
        <v>4.4000000000000004</v>
      </c>
      <c r="J10">
        <v>5.9</v>
      </c>
    </row>
    <row r="11" spans="1:14" x14ac:dyDescent="0.25">
      <c r="A11">
        <v>48057</v>
      </c>
      <c r="B11" t="s">
        <v>2844</v>
      </c>
      <c r="C11" s="24">
        <f t="shared" si="0"/>
        <v>4.9000000000000004</v>
      </c>
      <c r="D11" s="24">
        <f t="shared" si="1"/>
        <v>5.9</v>
      </c>
      <c r="E11" s="24">
        <f t="shared" si="2"/>
        <v>4.4000000000000004</v>
      </c>
      <c r="F11" s="24"/>
      <c r="H11">
        <v>4.4000000000000004</v>
      </c>
      <c r="I11">
        <v>4.4000000000000004</v>
      </c>
      <c r="J11">
        <v>5.9</v>
      </c>
    </row>
    <row r="12" spans="1:14" x14ac:dyDescent="0.25">
      <c r="A12">
        <v>48391</v>
      </c>
      <c r="B12" t="s">
        <v>2844</v>
      </c>
      <c r="C12" s="24">
        <f t="shared" si="0"/>
        <v>4.9000000000000004</v>
      </c>
      <c r="D12" s="24">
        <f t="shared" si="1"/>
        <v>5.9</v>
      </c>
      <c r="E12" s="24">
        <f t="shared" si="2"/>
        <v>4.4000000000000004</v>
      </c>
      <c r="F12" s="24"/>
      <c r="H12">
        <v>4.4000000000000004</v>
      </c>
      <c r="I12">
        <v>4.4000000000000004</v>
      </c>
      <c r="J12">
        <v>5.9</v>
      </c>
    </row>
    <row r="13" spans="1:14" x14ac:dyDescent="0.25">
      <c r="A13">
        <v>12009</v>
      </c>
      <c r="B13" t="s">
        <v>2844</v>
      </c>
      <c r="C13" s="24">
        <f t="shared" si="0"/>
        <v>4.833333333333333</v>
      </c>
      <c r="D13" s="24">
        <f t="shared" si="1"/>
        <v>5.9</v>
      </c>
      <c r="E13" s="24">
        <f t="shared" si="2"/>
        <v>3.9</v>
      </c>
      <c r="F13" s="24"/>
      <c r="H13">
        <v>3.9</v>
      </c>
      <c r="I13">
        <v>4.7</v>
      </c>
      <c r="J13">
        <v>5.9</v>
      </c>
    </row>
    <row r="14" spans="1:14" x14ac:dyDescent="0.25">
      <c r="A14">
        <v>12061</v>
      </c>
      <c r="B14" t="s">
        <v>2844</v>
      </c>
      <c r="C14" s="24">
        <f t="shared" si="0"/>
        <v>4.833333333333333</v>
      </c>
      <c r="D14" s="24">
        <f t="shared" si="1"/>
        <v>5.9</v>
      </c>
      <c r="E14" s="24">
        <f t="shared" si="2"/>
        <v>3.9</v>
      </c>
      <c r="F14" s="24"/>
      <c r="H14">
        <v>3.9</v>
      </c>
      <c r="I14">
        <v>4.7</v>
      </c>
      <c r="J14">
        <v>5.9</v>
      </c>
    </row>
    <row r="15" spans="1:14" x14ac:dyDescent="0.25">
      <c r="A15">
        <v>51810</v>
      </c>
      <c r="B15" t="s">
        <v>2844</v>
      </c>
      <c r="C15" s="24">
        <f t="shared" si="0"/>
        <v>3.9428571428571435</v>
      </c>
      <c r="D15" s="24">
        <f t="shared" si="1"/>
        <v>7</v>
      </c>
      <c r="E15" s="24">
        <f t="shared" si="2"/>
        <v>0.3</v>
      </c>
      <c r="F15" s="24"/>
      <c r="H15">
        <v>3.7</v>
      </c>
      <c r="I15">
        <v>3.7</v>
      </c>
      <c r="J15">
        <v>5.9</v>
      </c>
      <c r="K15">
        <v>5.9</v>
      </c>
      <c r="L15">
        <v>7</v>
      </c>
      <c r="M15">
        <v>1.1000000000000001</v>
      </c>
      <c r="N15">
        <v>0.3</v>
      </c>
    </row>
    <row r="16" spans="1:14" x14ac:dyDescent="0.25">
      <c r="A16">
        <v>41011</v>
      </c>
      <c r="B16" t="s">
        <v>2844</v>
      </c>
      <c r="C16" s="24">
        <f t="shared" si="0"/>
        <v>3</v>
      </c>
      <c r="D16" s="24">
        <f t="shared" si="1"/>
        <v>3</v>
      </c>
      <c r="E16" s="24">
        <f t="shared" si="2"/>
        <v>3</v>
      </c>
      <c r="F16" s="24"/>
      <c r="H16">
        <v>3</v>
      </c>
      <c r="I16">
        <v>3</v>
      </c>
      <c r="J16">
        <v>3</v>
      </c>
    </row>
    <row r="17" spans="1:14" x14ac:dyDescent="0.25">
      <c r="A17">
        <v>22071</v>
      </c>
      <c r="B17" t="s">
        <v>2844</v>
      </c>
      <c r="C17" s="24">
        <f t="shared" si="0"/>
        <v>5.8714285714285719</v>
      </c>
      <c r="D17" s="24">
        <f t="shared" si="1"/>
        <v>9.8000000000000007</v>
      </c>
      <c r="E17" s="24">
        <f t="shared" si="2"/>
        <v>0.3</v>
      </c>
      <c r="F17" s="24"/>
      <c r="H17">
        <v>8.5</v>
      </c>
      <c r="I17">
        <v>8.5</v>
      </c>
      <c r="J17">
        <v>9.8000000000000007</v>
      </c>
      <c r="K17">
        <v>5.9</v>
      </c>
      <c r="L17">
        <v>7</v>
      </c>
      <c r="M17">
        <v>1.1000000000000001</v>
      </c>
      <c r="N17">
        <v>0.3</v>
      </c>
    </row>
    <row r="18" spans="1:14" x14ac:dyDescent="0.25">
      <c r="A18">
        <v>22101</v>
      </c>
      <c r="B18" t="s">
        <v>2844</v>
      </c>
      <c r="C18" s="24">
        <f>AVERAGE(F18:N18)</f>
        <v>8.3833333333333346</v>
      </c>
      <c r="D18" s="24">
        <f t="shared" si="1"/>
        <v>9.75</v>
      </c>
      <c r="E18" s="24">
        <f t="shared" si="2"/>
        <v>7.67</v>
      </c>
      <c r="F18" s="24">
        <v>9.75</v>
      </c>
      <c r="G18">
        <v>7.67</v>
      </c>
      <c r="J18">
        <v>7.73</v>
      </c>
    </row>
    <row r="19" spans="1:14" x14ac:dyDescent="0.25">
      <c r="A19">
        <v>22103</v>
      </c>
      <c r="B19" t="s">
        <v>2844</v>
      </c>
      <c r="C19" s="24">
        <f t="shared" si="0"/>
        <v>5.8714285714285719</v>
      </c>
      <c r="D19" s="24">
        <f t="shared" si="1"/>
        <v>9.8000000000000007</v>
      </c>
      <c r="E19" s="24">
        <f t="shared" si="2"/>
        <v>0.3</v>
      </c>
      <c r="F19" s="24"/>
      <c r="H19">
        <v>8.5</v>
      </c>
      <c r="I19">
        <v>8.5</v>
      </c>
      <c r="J19">
        <v>9.8000000000000007</v>
      </c>
      <c r="K19">
        <v>5.9</v>
      </c>
      <c r="L19">
        <v>7</v>
      </c>
      <c r="M19">
        <v>1.1000000000000001</v>
      </c>
      <c r="N19">
        <v>0.3</v>
      </c>
    </row>
    <row r="20" spans="1:14" x14ac:dyDescent="0.25">
      <c r="A20">
        <v>13191</v>
      </c>
      <c r="B20" t="s">
        <v>2844</v>
      </c>
      <c r="C20" s="24">
        <f t="shared" si="0"/>
        <v>2.7333333333333338</v>
      </c>
      <c r="D20" s="24">
        <f t="shared" si="1"/>
        <v>4.8</v>
      </c>
      <c r="E20" s="24">
        <f t="shared" si="2"/>
        <v>0.3</v>
      </c>
      <c r="F20" s="24"/>
      <c r="H20">
        <v>1.9</v>
      </c>
      <c r="I20">
        <v>4.3</v>
      </c>
      <c r="J20">
        <v>4.8</v>
      </c>
      <c r="K20">
        <v>4</v>
      </c>
      <c r="M20">
        <v>1.1000000000000001</v>
      </c>
      <c r="N20">
        <v>0.3</v>
      </c>
    </row>
    <row r="21" spans="1:14" x14ac:dyDescent="0.25">
      <c r="A21">
        <v>24019</v>
      </c>
      <c r="B21" t="s">
        <v>2844</v>
      </c>
      <c r="C21" s="24">
        <f t="shared" si="0"/>
        <v>6</v>
      </c>
      <c r="D21" s="24">
        <f t="shared" si="1"/>
        <v>7.2</v>
      </c>
      <c r="E21" s="24">
        <f t="shared" si="2"/>
        <v>4.8</v>
      </c>
      <c r="F21" s="24"/>
      <c r="H21">
        <v>6</v>
      </c>
      <c r="I21">
        <v>4.8</v>
      </c>
      <c r="J21">
        <v>7.2</v>
      </c>
    </row>
    <row r="22" spans="1:14" x14ac:dyDescent="0.25">
      <c r="A22">
        <v>10001</v>
      </c>
      <c r="B22" t="s">
        <v>2844</v>
      </c>
      <c r="C22" s="24">
        <f t="shared" si="0"/>
        <v>3.48</v>
      </c>
      <c r="D22" s="24">
        <f t="shared" si="1"/>
        <v>3.48</v>
      </c>
      <c r="E22" s="24">
        <f t="shared" si="2"/>
        <v>3.48</v>
      </c>
      <c r="F22" s="24"/>
      <c r="H22">
        <v>3.48</v>
      </c>
      <c r="I22">
        <v>3.48</v>
      </c>
      <c r="J22">
        <v>3.48</v>
      </c>
    </row>
    <row r="23" spans="1:14" x14ac:dyDescent="0.25">
      <c r="A23">
        <v>1003</v>
      </c>
      <c r="B23" t="s">
        <v>2844</v>
      </c>
      <c r="C23" s="24">
        <f t="shared" si="0"/>
        <v>4.8666666666666663</v>
      </c>
      <c r="D23" s="24">
        <f t="shared" si="1"/>
        <v>5.9</v>
      </c>
      <c r="E23" s="24">
        <f t="shared" si="2"/>
        <v>4</v>
      </c>
      <c r="F23" s="24">
        <v>4</v>
      </c>
      <c r="G23">
        <v>4.7</v>
      </c>
      <c r="J23">
        <v>5.9</v>
      </c>
    </row>
    <row r="24" spans="1:14" x14ac:dyDescent="0.25">
      <c r="A24">
        <v>48039</v>
      </c>
      <c r="B24" t="s">
        <v>2844</v>
      </c>
      <c r="C24" s="24">
        <f t="shared" si="0"/>
        <v>2.4583333333333335</v>
      </c>
      <c r="D24" s="24">
        <f t="shared" si="1"/>
        <v>4.8499999999999996</v>
      </c>
      <c r="E24" s="24">
        <f t="shared" si="2"/>
        <v>0.3</v>
      </c>
      <c r="F24" s="24"/>
      <c r="H24">
        <f>AVERAGE(1.6, 4)</f>
        <v>2.8</v>
      </c>
      <c r="I24">
        <f>AVERAGE(1.6, 4)</f>
        <v>2.8</v>
      </c>
      <c r="J24">
        <f>AVERAGE(3.2, 6.5)</f>
        <v>4.8499999999999996</v>
      </c>
      <c r="K24">
        <v>2.9</v>
      </c>
      <c r="M24">
        <v>1.1000000000000001</v>
      </c>
      <c r="N24">
        <v>0.3</v>
      </c>
    </row>
    <row r="25" spans="1:14" x14ac:dyDescent="0.25">
      <c r="A25">
        <v>22087</v>
      </c>
      <c r="B25" t="s">
        <v>2844</v>
      </c>
      <c r="C25" s="24">
        <f t="shared" si="0"/>
        <v>8.9333333333333336</v>
      </c>
      <c r="D25" s="24">
        <f t="shared" si="1"/>
        <v>9.8000000000000007</v>
      </c>
      <c r="E25" s="24">
        <f t="shared" si="2"/>
        <v>8.5</v>
      </c>
      <c r="F25" s="24"/>
      <c r="H25">
        <v>8.5</v>
      </c>
      <c r="I25">
        <v>8.5</v>
      </c>
      <c r="J25">
        <v>9.8000000000000007</v>
      </c>
    </row>
    <row r="26" spans="1:14" x14ac:dyDescent="0.25">
      <c r="A26">
        <v>22075</v>
      </c>
      <c r="B26" t="s">
        <v>2844</v>
      </c>
      <c r="C26" s="24">
        <f t="shared" si="0"/>
        <v>8.9333333333333336</v>
      </c>
      <c r="D26" s="24">
        <f t="shared" si="1"/>
        <v>9.8000000000000007</v>
      </c>
      <c r="E26" s="24">
        <f t="shared" si="2"/>
        <v>8.5</v>
      </c>
      <c r="F26" s="24"/>
      <c r="H26">
        <v>8.5</v>
      </c>
      <c r="I26">
        <v>8.5</v>
      </c>
      <c r="J26">
        <v>9.8000000000000007</v>
      </c>
    </row>
    <row r="27" spans="1:14" x14ac:dyDescent="0.25">
      <c r="A27">
        <v>12071</v>
      </c>
      <c r="B27" t="s">
        <v>2844</v>
      </c>
      <c r="C27" s="24">
        <f t="shared" si="0"/>
        <v>4.833333333333333</v>
      </c>
      <c r="D27" s="24">
        <f t="shared" si="1"/>
        <v>5.9</v>
      </c>
      <c r="E27" s="24">
        <f t="shared" si="2"/>
        <v>3.9</v>
      </c>
      <c r="F27" s="24">
        <v>3.9</v>
      </c>
      <c r="G27">
        <v>4.7</v>
      </c>
      <c r="J27">
        <v>5.9</v>
      </c>
    </row>
    <row r="28" spans="1:14" x14ac:dyDescent="0.25">
      <c r="A28">
        <v>34009</v>
      </c>
      <c r="B28" t="s">
        <v>2844</v>
      </c>
      <c r="C28" s="24">
        <f t="shared" si="0"/>
        <v>3.6857142857142859</v>
      </c>
      <c r="D28" s="24">
        <f t="shared" si="1"/>
        <v>7</v>
      </c>
      <c r="E28" s="24">
        <f t="shared" si="2"/>
        <v>0.3</v>
      </c>
      <c r="F28" s="24"/>
      <c r="H28">
        <v>3.75</v>
      </c>
      <c r="I28">
        <v>3.75</v>
      </c>
      <c r="J28">
        <v>5.9</v>
      </c>
      <c r="K28">
        <v>4</v>
      </c>
      <c r="L28">
        <v>7</v>
      </c>
      <c r="M28">
        <v>1.1000000000000001</v>
      </c>
      <c r="N28">
        <v>0.3</v>
      </c>
    </row>
    <row r="29" spans="1:14" x14ac:dyDescent="0.25">
      <c r="A29">
        <v>45019</v>
      </c>
      <c r="B29" t="s">
        <v>2844</v>
      </c>
      <c r="C29" s="24">
        <f t="shared" si="0"/>
        <v>3.5714285714285721</v>
      </c>
      <c r="D29" s="24">
        <f t="shared" si="1"/>
        <v>7</v>
      </c>
      <c r="E29" s="24">
        <f t="shared" si="2"/>
        <v>0.3</v>
      </c>
      <c r="F29" s="24"/>
      <c r="H29">
        <f>AVERAGE(1.9, 5.1)</f>
        <v>3.5</v>
      </c>
      <c r="I29">
        <v>4.3</v>
      </c>
      <c r="J29">
        <v>4.8</v>
      </c>
      <c r="K29">
        <v>4</v>
      </c>
      <c r="L29">
        <v>7</v>
      </c>
      <c r="M29">
        <v>1.1000000000000001</v>
      </c>
      <c r="N29">
        <v>0.3</v>
      </c>
    </row>
    <row r="30" spans="1:14" x14ac:dyDescent="0.25">
      <c r="A30">
        <v>37031</v>
      </c>
      <c r="B30" t="s">
        <v>2844</v>
      </c>
      <c r="C30" s="24">
        <f t="shared" si="0"/>
        <v>4.4333333333333336</v>
      </c>
      <c r="D30" s="24">
        <f t="shared" si="1"/>
        <v>5.9</v>
      </c>
      <c r="E30" s="24">
        <f t="shared" si="2"/>
        <v>3.7</v>
      </c>
      <c r="F30" s="24"/>
      <c r="H30">
        <v>3.7</v>
      </c>
      <c r="I30">
        <v>3.7</v>
      </c>
      <c r="J30">
        <v>5.9</v>
      </c>
    </row>
    <row r="31" spans="1:14" x14ac:dyDescent="0.25">
      <c r="A31">
        <v>12075</v>
      </c>
      <c r="B31" t="s">
        <v>2844</v>
      </c>
      <c r="C31" s="24">
        <f t="shared" si="0"/>
        <v>4.1142857142857148</v>
      </c>
      <c r="D31" s="24">
        <f t="shared" si="1"/>
        <v>7</v>
      </c>
      <c r="E31" s="24">
        <f t="shared" si="2"/>
        <v>0.3</v>
      </c>
      <c r="F31" s="24"/>
      <c r="H31">
        <v>3.9</v>
      </c>
      <c r="I31">
        <v>4.7</v>
      </c>
      <c r="J31">
        <v>5.9</v>
      </c>
      <c r="K31">
        <v>5.9</v>
      </c>
      <c r="L31">
        <v>7</v>
      </c>
      <c r="M31">
        <v>1.1000000000000001</v>
      </c>
      <c r="N31">
        <v>0.3</v>
      </c>
    </row>
    <row r="32" spans="1:14" x14ac:dyDescent="0.25">
      <c r="A32">
        <v>12017</v>
      </c>
      <c r="B32" t="s">
        <v>2844</v>
      </c>
      <c r="C32" s="24">
        <f t="shared" si="0"/>
        <v>4.8666666666666663</v>
      </c>
      <c r="D32" s="24">
        <f t="shared" si="1"/>
        <v>5.9</v>
      </c>
      <c r="E32" s="24">
        <f t="shared" si="2"/>
        <v>4</v>
      </c>
      <c r="F32" s="24">
        <v>4</v>
      </c>
      <c r="G32">
        <v>4.7</v>
      </c>
      <c r="J32">
        <v>5.9</v>
      </c>
    </row>
    <row r="33" spans="1:14" x14ac:dyDescent="0.25">
      <c r="A33">
        <v>12053</v>
      </c>
      <c r="B33" t="s">
        <v>2844</v>
      </c>
      <c r="C33" s="24">
        <f t="shared" si="0"/>
        <v>4.8666666666666663</v>
      </c>
      <c r="D33" s="24">
        <f t="shared" si="1"/>
        <v>5.9</v>
      </c>
      <c r="E33" s="24">
        <f t="shared" si="2"/>
        <v>4</v>
      </c>
      <c r="F33" s="24">
        <v>4</v>
      </c>
      <c r="G33">
        <v>4.7</v>
      </c>
      <c r="J33">
        <v>5.9</v>
      </c>
    </row>
    <row r="34" spans="1:14" x14ac:dyDescent="0.25">
      <c r="A34">
        <v>36103</v>
      </c>
      <c r="B34" t="s">
        <v>2844</v>
      </c>
      <c r="C34" s="24">
        <f t="shared" si="0"/>
        <v>2.5</v>
      </c>
      <c r="D34" s="24">
        <f t="shared" si="1"/>
        <v>2.5</v>
      </c>
      <c r="E34" s="24">
        <f t="shared" si="2"/>
        <v>2.5</v>
      </c>
      <c r="F34" s="24">
        <v>2.5</v>
      </c>
      <c r="G34">
        <v>2.5</v>
      </c>
      <c r="J34">
        <v>2.5</v>
      </c>
    </row>
    <row r="35" spans="1:14" x14ac:dyDescent="0.25">
      <c r="A35">
        <v>12087</v>
      </c>
      <c r="B35" t="s">
        <v>2844</v>
      </c>
      <c r="C35" s="24">
        <f t="shared" si="0"/>
        <v>4.833333333333333</v>
      </c>
      <c r="D35" s="24">
        <f t="shared" si="1"/>
        <v>5.9</v>
      </c>
      <c r="E35" s="24">
        <f t="shared" si="2"/>
        <v>3.9</v>
      </c>
      <c r="F35" s="24"/>
      <c r="H35">
        <v>3.9</v>
      </c>
      <c r="I35">
        <v>4.7</v>
      </c>
      <c r="J35">
        <v>5.9</v>
      </c>
    </row>
    <row r="36" spans="1:14" x14ac:dyDescent="0.25">
      <c r="A36">
        <v>12017</v>
      </c>
      <c r="B36" t="s">
        <v>2844</v>
      </c>
      <c r="C36" s="24">
        <f t="shared" si="0"/>
        <v>4.8666666666666663</v>
      </c>
      <c r="D36" s="24">
        <f t="shared" si="1"/>
        <v>5.9</v>
      </c>
      <c r="E36" s="24">
        <f t="shared" si="2"/>
        <v>4</v>
      </c>
      <c r="F36" s="24">
        <v>4</v>
      </c>
      <c r="G36">
        <v>4.7</v>
      </c>
      <c r="J36">
        <v>5.9</v>
      </c>
    </row>
    <row r="37" spans="1:14" x14ac:dyDescent="0.25">
      <c r="A37">
        <v>37053</v>
      </c>
      <c r="B37" t="s">
        <v>2844</v>
      </c>
      <c r="C37" s="24">
        <f t="shared" si="0"/>
        <v>4.4333333333333336</v>
      </c>
      <c r="D37" s="24">
        <f t="shared" si="1"/>
        <v>5.9</v>
      </c>
      <c r="E37" s="24">
        <f t="shared" si="2"/>
        <v>3.7</v>
      </c>
      <c r="F37" s="24"/>
      <c r="H37">
        <v>3.7</v>
      </c>
      <c r="I37">
        <v>3.7</v>
      </c>
      <c r="J37">
        <v>5.9</v>
      </c>
    </row>
    <row r="38" spans="1:14" x14ac:dyDescent="0.25">
      <c r="A38">
        <v>22075</v>
      </c>
      <c r="B38" t="s">
        <v>2844</v>
      </c>
      <c r="C38" s="24">
        <f t="shared" si="0"/>
        <v>8.9333333333333336</v>
      </c>
      <c r="D38" s="24">
        <f t="shared" si="1"/>
        <v>9.8000000000000007</v>
      </c>
      <c r="E38" s="24">
        <f t="shared" si="2"/>
        <v>8.5</v>
      </c>
      <c r="F38" s="24"/>
      <c r="H38">
        <v>8.5</v>
      </c>
      <c r="I38">
        <v>8.5</v>
      </c>
      <c r="J38">
        <v>9.8000000000000007</v>
      </c>
    </row>
    <row r="39" spans="1:14" x14ac:dyDescent="0.25">
      <c r="A39">
        <v>12071</v>
      </c>
      <c r="B39" t="s">
        <v>2844</v>
      </c>
      <c r="C39" s="24">
        <f t="shared" si="0"/>
        <v>3.2</v>
      </c>
      <c r="D39" s="24">
        <f t="shared" si="1"/>
        <v>7</v>
      </c>
      <c r="E39" s="24">
        <f t="shared" si="2"/>
        <v>0.3</v>
      </c>
      <c r="F39" s="24"/>
      <c r="H39">
        <v>2.25</v>
      </c>
      <c r="I39">
        <v>3.75</v>
      </c>
      <c r="J39">
        <v>4</v>
      </c>
      <c r="K39">
        <v>4</v>
      </c>
      <c r="L39">
        <v>7</v>
      </c>
      <c r="M39">
        <v>1.1000000000000001</v>
      </c>
      <c r="N39">
        <v>0.3</v>
      </c>
    </row>
    <row r="40" spans="1:14" x14ac:dyDescent="0.25">
      <c r="A40">
        <v>6001</v>
      </c>
      <c r="B40" t="s">
        <v>2844</v>
      </c>
      <c r="C40" s="24">
        <f t="shared" si="0"/>
        <v>6.5</v>
      </c>
      <c r="D40" s="24">
        <f t="shared" si="1"/>
        <v>6.5</v>
      </c>
      <c r="E40" s="24">
        <f t="shared" si="2"/>
        <v>6.5</v>
      </c>
      <c r="F40" s="24"/>
      <c r="H40">
        <v>6.5</v>
      </c>
      <c r="I40">
        <v>6.5</v>
      </c>
      <c r="J40">
        <v>6.5</v>
      </c>
    </row>
    <row r="41" spans="1:14" x14ac:dyDescent="0.25">
      <c r="A41">
        <v>6081</v>
      </c>
      <c r="B41" t="s">
        <v>2844</v>
      </c>
      <c r="C41" s="24">
        <f t="shared" si="0"/>
        <v>6.5</v>
      </c>
      <c r="D41" s="24">
        <f t="shared" si="1"/>
        <v>6.5</v>
      </c>
      <c r="E41" s="24">
        <f t="shared" si="2"/>
        <v>6.5</v>
      </c>
      <c r="F41" s="24"/>
      <c r="H41">
        <v>6.5</v>
      </c>
      <c r="I41">
        <v>6.5</v>
      </c>
      <c r="J41">
        <v>6.5</v>
      </c>
    </row>
    <row r="42" spans="1:14" x14ac:dyDescent="0.25">
      <c r="A42">
        <v>6085</v>
      </c>
      <c r="B42" t="s">
        <v>2844</v>
      </c>
      <c r="C42" s="24">
        <f t="shared" si="0"/>
        <v>6.5</v>
      </c>
      <c r="D42" s="24">
        <f t="shared" si="1"/>
        <v>6.5</v>
      </c>
      <c r="E42" s="24">
        <f t="shared" si="2"/>
        <v>6.5</v>
      </c>
      <c r="F42" s="24"/>
      <c r="H42">
        <v>6.5</v>
      </c>
      <c r="I42">
        <v>6.5</v>
      </c>
      <c r="J42">
        <v>6.5</v>
      </c>
    </row>
    <row r="43" spans="1:14" x14ac:dyDescent="0.25">
      <c r="A43">
        <v>53009</v>
      </c>
      <c r="B43" t="s">
        <v>2844</v>
      </c>
      <c r="C43" s="24">
        <f t="shared" si="0"/>
        <v>3.7833333333333332</v>
      </c>
      <c r="D43" s="24">
        <f t="shared" si="1"/>
        <v>4</v>
      </c>
      <c r="E43" s="24">
        <f t="shared" si="2"/>
        <v>3.6</v>
      </c>
      <c r="F43" s="24"/>
      <c r="H43">
        <v>3.6</v>
      </c>
      <c r="I43">
        <v>3.75</v>
      </c>
      <c r="J43">
        <v>4</v>
      </c>
    </row>
    <row r="44" spans="1:14" x14ac:dyDescent="0.25">
      <c r="A44">
        <v>36103</v>
      </c>
      <c r="B44" t="s">
        <v>2844</v>
      </c>
      <c r="C44" s="24">
        <f t="shared" si="0"/>
        <v>2.8510833333333334</v>
      </c>
      <c r="D44" s="24">
        <f t="shared" si="1"/>
        <v>5</v>
      </c>
      <c r="E44" s="24">
        <f t="shared" si="2"/>
        <v>1</v>
      </c>
      <c r="F44" s="24"/>
      <c r="H44">
        <f>AVERAGE(0.8065, 7.7165)</f>
        <v>4.2614999999999998</v>
      </c>
      <c r="I44">
        <f>AVERAGE(4.06, 4.23)</f>
        <v>4.1449999999999996</v>
      </c>
      <c r="J44">
        <v>5</v>
      </c>
      <c r="K44">
        <v>1</v>
      </c>
      <c r="M44">
        <v>1.1000000000000001</v>
      </c>
      <c r="N44">
        <v>1.6</v>
      </c>
    </row>
    <row r="45" spans="1:14" x14ac:dyDescent="0.25">
      <c r="A45">
        <v>34001</v>
      </c>
      <c r="B45" t="s">
        <v>2844</v>
      </c>
      <c r="C45" s="24">
        <f t="shared" si="0"/>
        <v>2.9250000000000003</v>
      </c>
      <c r="D45" s="24">
        <f t="shared" si="1"/>
        <v>5.9</v>
      </c>
      <c r="E45" s="24">
        <f t="shared" si="2"/>
        <v>0.3</v>
      </c>
      <c r="F45" s="24"/>
      <c r="H45">
        <v>3.75</v>
      </c>
      <c r="I45">
        <v>2.5</v>
      </c>
      <c r="J45">
        <v>5.9</v>
      </c>
      <c r="K45">
        <v>4</v>
      </c>
      <c r="M45">
        <v>1.1000000000000001</v>
      </c>
      <c r="N45">
        <v>0.3</v>
      </c>
    </row>
    <row r="46" spans="1:14" x14ac:dyDescent="0.25">
      <c r="A46">
        <v>34029</v>
      </c>
      <c r="B46" t="s">
        <v>2844</v>
      </c>
      <c r="C46" s="24">
        <f t="shared" si="0"/>
        <v>2.9250000000000003</v>
      </c>
      <c r="D46" s="24">
        <f t="shared" si="1"/>
        <v>5.9</v>
      </c>
      <c r="E46" s="24">
        <f t="shared" si="2"/>
        <v>0.3</v>
      </c>
      <c r="F46" s="24"/>
      <c r="H46">
        <v>3.75</v>
      </c>
      <c r="I46">
        <v>2.5</v>
      </c>
      <c r="J46">
        <v>5.9</v>
      </c>
      <c r="K46">
        <v>4</v>
      </c>
      <c r="M46">
        <v>1.1000000000000001</v>
      </c>
      <c r="N46">
        <v>0.3</v>
      </c>
    </row>
    <row r="47" spans="1:14" x14ac:dyDescent="0.25">
      <c r="A47">
        <v>24029</v>
      </c>
      <c r="B47" t="s">
        <v>2844</v>
      </c>
      <c r="C47" s="24">
        <f t="shared" si="0"/>
        <v>3.1</v>
      </c>
      <c r="D47" s="24">
        <f t="shared" si="1"/>
        <v>3.8</v>
      </c>
      <c r="E47" s="24">
        <f t="shared" si="2"/>
        <v>2.5</v>
      </c>
      <c r="F47" s="24"/>
      <c r="H47">
        <v>2.5</v>
      </c>
      <c r="I47">
        <v>3</v>
      </c>
      <c r="J47">
        <v>3.8</v>
      </c>
    </row>
    <row r="48" spans="1:14" x14ac:dyDescent="0.25">
      <c r="A48">
        <v>12057</v>
      </c>
      <c r="B48" t="s">
        <v>2844</v>
      </c>
      <c r="C48" s="24">
        <f t="shared" si="0"/>
        <v>3.3285714285714287</v>
      </c>
      <c r="D48" s="24">
        <f t="shared" si="1"/>
        <v>7</v>
      </c>
      <c r="E48" s="24">
        <f t="shared" si="2"/>
        <v>0.3</v>
      </c>
      <c r="F48" s="24"/>
      <c r="H48">
        <v>1.9</v>
      </c>
      <c r="I48">
        <v>4.3</v>
      </c>
      <c r="J48">
        <v>4.8</v>
      </c>
      <c r="K48">
        <v>4</v>
      </c>
      <c r="L48">
        <v>7</v>
      </c>
      <c r="M48">
        <v>1</v>
      </c>
      <c r="N48">
        <v>0.3</v>
      </c>
    </row>
    <row r="49" spans="1:14" x14ac:dyDescent="0.25">
      <c r="A49">
        <v>1097</v>
      </c>
      <c r="B49" t="s">
        <v>2844</v>
      </c>
      <c r="C49" s="24">
        <f t="shared" si="0"/>
        <v>5.9000000000000012</v>
      </c>
      <c r="D49" s="24">
        <f t="shared" si="1"/>
        <v>6.8</v>
      </c>
      <c r="E49" s="24">
        <f t="shared" si="2"/>
        <v>5</v>
      </c>
      <c r="F49" s="24"/>
      <c r="H49">
        <v>6.8</v>
      </c>
      <c r="I49">
        <v>5</v>
      </c>
      <c r="J49">
        <v>5.9</v>
      </c>
    </row>
    <row r="50" spans="1:14" x14ac:dyDescent="0.25">
      <c r="A50">
        <v>53027</v>
      </c>
      <c r="B50" t="s">
        <v>2844</v>
      </c>
      <c r="C50" s="24">
        <f t="shared" si="0"/>
        <v>4.7666666666666666</v>
      </c>
      <c r="D50" s="24">
        <f t="shared" si="1"/>
        <v>6.6</v>
      </c>
      <c r="E50" s="24">
        <f t="shared" si="2"/>
        <v>3.7</v>
      </c>
      <c r="F50" s="24"/>
      <c r="H50">
        <v>6.6</v>
      </c>
      <c r="I50">
        <v>3.7</v>
      </c>
      <c r="J50">
        <v>4</v>
      </c>
    </row>
    <row r="51" spans="1:14" x14ac:dyDescent="0.25">
      <c r="A51">
        <v>33015</v>
      </c>
      <c r="B51" t="s">
        <v>2844</v>
      </c>
      <c r="C51" s="24">
        <f t="shared" si="0"/>
        <v>3.686666666666667</v>
      </c>
      <c r="D51" s="24">
        <f t="shared" si="1"/>
        <v>5.9</v>
      </c>
      <c r="E51" s="24">
        <f t="shared" si="2"/>
        <v>2.58</v>
      </c>
      <c r="F51" s="24">
        <v>2.58</v>
      </c>
      <c r="G51">
        <v>2.58</v>
      </c>
      <c r="J51">
        <v>5.9</v>
      </c>
    </row>
    <row r="52" spans="1:14" x14ac:dyDescent="0.25">
      <c r="A52">
        <v>12087</v>
      </c>
      <c r="B52" t="s">
        <v>2844</v>
      </c>
      <c r="C52" s="24">
        <f t="shared" si="0"/>
        <v>4.833333333333333</v>
      </c>
      <c r="D52" s="24">
        <f t="shared" si="1"/>
        <v>5.9</v>
      </c>
      <c r="E52" s="24">
        <f t="shared" si="2"/>
        <v>3.9</v>
      </c>
      <c r="F52" s="24"/>
      <c r="H52">
        <v>3.9</v>
      </c>
      <c r="I52">
        <v>4.7</v>
      </c>
      <c r="J52">
        <v>5.9</v>
      </c>
    </row>
    <row r="53" spans="1:14" x14ac:dyDescent="0.25">
      <c r="A53">
        <v>6079</v>
      </c>
      <c r="B53" t="s">
        <v>2844</v>
      </c>
      <c r="C53" s="24">
        <f t="shared" si="0"/>
        <v>9.5</v>
      </c>
      <c r="D53" s="24">
        <f t="shared" si="1"/>
        <v>9.5</v>
      </c>
      <c r="E53" s="24">
        <f t="shared" si="2"/>
        <v>9.5</v>
      </c>
      <c r="F53" s="24">
        <v>9.5</v>
      </c>
      <c r="G53">
        <v>9.5</v>
      </c>
      <c r="J53">
        <v>9.5</v>
      </c>
    </row>
    <row r="54" spans="1:14" x14ac:dyDescent="0.25">
      <c r="A54">
        <v>6083</v>
      </c>
      <c r="B54" t="s">
        <v>2844</v>
      </c>
      <c r="C54" s="24">
        <f t="shared" si="0"/>
        <v>9.5</v>
      </c>
      <c r="D54" s="24">
        <f t="shared" si="1"/>
        <v>9.5</v>
      </c>
      <c r="E54" s="24">
        <f t="shared" si="2"/>
        <v>9.5</v>
      </c>
      <c r="F54" s="24">
        <v>9.5</v>
      </c>
      <c r="G54">
        <v>9.5</v>
      </c>
      <c r="J54">
        <v>9.5</v>
      </c>
    </row>
    <row r="55" spans="1:14" x14ac:dyDescent="0.25">
      <c r="A55">
        <v>13191</v>
      </c>
      <c r="B55" t="s">
        <v>2844</v>
      </c>
      <c r="C55" s="24">
        <f t="shared" si="0"/>
        <v>2.8416666666666668</v>
      </c>
      <c r="D55" s="24">
        <f t="shared" si="1"/>
        <v>4</v>
      </c>
      <c r="E55" s="24">
        <f t="shared" si="2"/>
        <v>0.3</v>
      </c>
      <c r="F55" s="24"/>
      <c r="H55">
        <v>3.9</v>
      </c>
      <c r="I55">
        <v>3.75</v>
      </c>
      <c r="J55">
        <v>4</v>
      </c>
      <c r="K55">
        <v>4</v>
      </c>
      <c r="M55">
        <v>1.1000000000000001</v>
      </c>
      <c r="N55">
        <v>0.3</v>
      </c>
    </row>
    <row r="56" spans="1:14" x14ac:dyDescent="0.25">
      <c r="A56">
        <v>12085</v>
      </c>
      <c r="B56" t="s">
        <v>2844</v>
      </c>
      <c r="C56" s="24">
        <f t="shared" si="0"/>
        <v>4.833333333333333</v>
      </c>
      <c r="D56" s="24">
        <f t="shared" si="1"/>
        <v>5.9</v>
      </c>
      <c r="E56" s="24">
        <f t="shared" si="2"/>
        <v>3.9</v>
      </c>
      <c r="F56" s="24"/>
      <c r="H56">
        <v>3.9</v>
      </c>
      <c r="I56">
        <v>4.7</v>
      </c>
      <c r="J56">
        <v>5.9</v>
      </c>
    </row>
    <row r="57" spans="1:14" x14ac:dyDescent="0.25">
      <c r="A57">
        <v>6023</v>
      </c>
      <c r="B57" t="s">
        <v>2844</v>
      </c>
      <c r="C57" s="24">
        <f t="shared" si="0"/>
        <v>4.9142857142857137</v>
      </c>
      <c r="D57" s="24">
        <f t="shared" si="1"/>
        <v>7</v>
      </c>
      <c r="E57" s="24">
        <f t="shared" si="2"/>
        <v>0.3</v>
      </c>
      <c r="F57" s="24"/>
      <c r="H57">
        <v>6.5</v>
      </c>
      <c r="I57">
        <v>6.5</v>
      </c>
      <c r="J57">
        <v>6.5</v>
      </c>
      <c r="K57">
        <v>6.5</v>
      </c>
      <c r="L57">
        <v>7</v>
      </c>
      <c r="M57">
        <v>1.1000000000000001</v>
      </c>
      <c r="N57">
        <v>0.3</v>
      </c>
    </row>
    <row r="58" spans="1:14" x14ac:dyDescent="0.25">
      <c r="A58">
        <v>12015</v>
      </c>
      <c r="B58" t="s">
        <v>2844</v>
      </c>
      <c r="C58" s="24">
        <f t="shared" si="0"/>
        <v>4.833333333333333</v>
      </c>
      <c r="D58" s="24">
        <f t="shared" si="1"/>
        <v>5.9</v>
      </c>
      <c r="E58" s="24">
        <f t="shared" si="2"/>
        <v>3.9</v>
      </c>
      <c r="F58" s="24">
        <v>3.9</v>
      </c>
      <c r="G58">
        <v>4.7</v>
      </c>
      <c r="J58">
        <v>5.9</v>
      </c>
    </row>
    <row r="59" spans="1:14" x14ac:dyDescent="0.25">
      <c r="A59">
        <v>51149</v>
      </c>
      <c r="B59" t="s">
        <v>2844</v>
      </c>
      <c r="C59" s="24">
        <f t="shared" si="0"/>
        <v>5.0599999999999996</v>
      </c>
      <c r="D59" s="24">
        <f t="shared" si="1"/>
        <v>7.2</v>
      </c>
      <c r="E59" s="24">
        <f t="shared" si="2"/>
        <v>2.65</v>
      </c>
      <c r="F59" s="24"/>
      <c r="H59">
        <v>2.65</v>
      </c>
      <c r="I59">
        <v>5.33</v>
      </c>
      <c r="J59">
        <v>7.2</v>
      </c>
    </row>
    <row r="60" spans="1:14" x14ac:dyDescent="0.25">
      <c r="A60">
        <v>42045</v>
      </c>
      <c r="B60" t="s">
        <v>2844</v>
      </c>
      <c r="C60" s="24">
        <f t="shared" si="0"/>
        <v>4</v>
      </c>
      <c r="D60" s="24">
        <f t="shared" si="1"/>
        <v>4</v>
      </c>
      <c r="E60" s="24">
        <f t="shared" si="2"/>
        <v>4</v>
      </c>
      <c r="F60" s="24"/>
      <c r="H60">
        <v>4</v>
      </c>
      <c r="I60">
        <v>4</v>
      </c>
      <c r="J60">
        <v>4</v>
      </c>
    </row>
    <row r="61" spans="1:14" x14ac:dyDescent="0.25">
      <c r="A61">
        <v>42101</v>
      </c>
      <c r="B61" t="s">
        <v>2844</v>
      </c>
      <c r="C61" s="24">
        <f t="shared" si="0"/>
        <v>4</v>
      </c>
      <c r="D61" s="24">
        <f t="shared" si="1"/>
        <v>4</v>
      </c>
      <c r="E61" s="24">
        <f t="shared" si="2"/>
        <v>4</v>
      </c>
      <c r="F61" s="24"/>
      <c r="H61">
        <v>4</v>
      </c>
      <c r="I61">
        <v>4</v>
      </c>
      <c r="J61">
        <v>4</v>
      </c>
    </row>
    <row r="62" spans="1:14" x14ac:dyDescent="0.25">
      <c r="A62">
        <v>53069</v>
      </c>
      <c r="B62" t="s">
        <v>2844</v>
      </c>
      <c r="C62" s="24">
        <f t="shared" si="0"/>
        <v>3.3928571428571432</v>
      </c>
      <c r="D62" s="24">
        <f t="shared" si="1"/>
        <v>7</v>
      </c>
      <c r="E62" s="24">
        <f t="shared" si="2"/>
        <v>0.3</v>
      </c>
      <c r="F62" s="24"/>
      <c r="H62">
        <v>3.6</v>
      </c>
      <c r="I62">
        <v>3.75</v>
      </c>
      <c r="J62">
        <v>4</v>
      </c>
      <c r="K62">
        <v>4</v>
      </c>
      <c r="L62">
        <v>7</v>
      </c>
      <c r="M62">
        <v>1.1000000000000001</v>
      </c>
      <c r="N62">
        <v>0.3</v>
      </c>
    </row>
    <row r="63" spans="1:14" x14ac:dyDescent="0.25">
      <c r="A63">
        <v>41007</v>
      </c>
      <c r="B63" t="s">
        <v>2844</v>
      </c>
      <c r="C63" s="24">
        <f t="shared" si="0"/>
        <v>3.3928571428571432</v>
      </c>
      <c r="D63" s="24">
        <f t="shared" si="1"/>
        <v>7</v>
      </c>
      <c r="E63" s="24">
        <f t="shared" si="2"/>
        <v>0.3</v>
      </c>
      <c r="F63" s="24"/>
      <c r="H63">
        <v>3.6</v>
      </c>
      <c r="I63">
        <v>3.75</v>
      </c>
      <c r="J63">
        <v>4</v>
      </c>
      <c r="K63">
        <v>4</v>
      </c>
      <c r="L63">
        <v>7</v>
      </c>
      <c r="M63">
        <v>1.1000000000000001</v>
      </c>
      <c r="N63">
        <v>0.3</v>
      </c>
    </row>
    <row r="64" spans="1:14" x14ac:dyDescent="0.25">
      <c r="A64">
        <v>53069</v>
      </c>
      <c r="B64" t="s">
        <v>2844</v>
      </c>
      <c r="C64" s="24">
        <f t="shared" si="0"/>
        <v>3.3928571428571432</v>
      </c>
      <c r="D64" s="24">
        <f t="shared" si="1"/>
        <v>7</v>
      </c>
      <c r="E64" s="24">
        <f t="shared" si="2"/>
        <v>0.3</v>
      </c>
      <c r="F64" s="24"/>
      <c r="H64">
        <v>3.6</v>
      </c>
      <c r="I64">
        <v>3.75</v>
      </c>
      <c r="J64">
        <v>4</v>
      </c>
      <c r="K64">
        <v>4</v>
      </c>
      <c r="L64">
        <v>7</v>
      </c>
      <c r="M64">
        <v>1.1000000000000001</v>
      </c>
      <c r="N64">
        <v>0.3</v>
      </c>
    </row>
    <row r="65" spans="1:14" x14ac:dyDescent="0.25">
      <c r="A65">
        <v>12087</v>
      </c>
      <c r="B65" t="s">
        <v>2844</v>
      </c>
      <c r="C65" s="24">
        <f t="shared" si="0"/>
        <v>2.5428571428571431</v>
      </c>
      <c r="D65" s="24">
        <f t="shared" si="1"/>
        <v>5.9</v>
      </c>
      <c r="E65" s="24">
        <f t="shared" si="2"/>
        <v>0</v>
      </c>
      <c r="F65" s="24"/>
      <c r="H65">
        <v>3.9</v>
      </c>
      <c r="I65">
        <v>4.7</v>
      </c>
      <c r="J65">
        <v>5.9</v>
      </c>
      <c r="K65">
        <v>0</v>
      </c>
      <c r="L65">
        <v>3.3</v>
      </c>
      <c r="M65">
        <v>0</v>
      </c>
      <c r="N65">
        <v>0</v>
      </c>
    </row>
    <row r="66" spans="1:14" x14ac:dyDescent="0.25">
      <c r="A66">
        <v>48061</v>
      </c>
      <c r="B66" t="s">
        <v>2844</v>
      </c>
      <c r="C66" s="24">
        <f t="shared" si="0"/>
        <v>4.1428571428571432</v>
      </c>
      <c r="D66" s="24">
        <f t="shared" si="1"/>
        <v>7</v>
      </c>
      <c r="E66" s="24">
        <f t="shared" si="2"/>
        <v>0.3</v>
      </c>
      <c r="F66" s="24"/>
      <c r="H66">
        <v>4.4000000000000004</v>
      </c>
      <c r="I66">
        <v>4.4000000000000004</v>
      </c>
      <c r="J66">
        <v>5.9</v>
      </c>
      <c r="K66">
        <v>5.9</v>
      </c>
      <c r="L66">
        <v>7</v>
      </c>
      <c r="M66">
        <v>1.1000000000000001</v>
      </c>
      <c r="N66">
        <v>0.3</v>
      </c>
    </row>
    <row r="67" spans="1:14" x14ac:dyDescent="0.25">
      <c r="A67">
        <v>48489</v>
      </c>
      <c r="B67" t="s">
        <v>2844</v>
      </c>
      <c r="C67" s="24">
        <f t="shared" ref="C67:C130" si="3">AVERAGE(F67:N67)</f>
        <v>4.1428571428571432</v>
      </c>
      <c r="D67" s="24">
        <f t="shared" ref="D67:D130" si="4">MAX(F67:N67)</f>
        <v>7</v>
      </c>
      <c r="E67" s="24">
        <f t="shared" ref="E67:E130" si="5">MIN(F67:N67)</f>
        <v>0.3</v>
      </c>
      <c r="F67" s="24"/>
      <c r="H67">
        <v>4.4000000000000004</v>
      </c>
      <c r="I67">
        <v>4.4000000000000004</v>
      </c>
      <c r="J67">
        <v>5.9</v>
      </c>
      <c r="K67">
        <v>5.9</v>
      </c>
      <c r="L67">
        <v>7</v>
      </c>
      <c r="M67">
        <v>1.1000000000000001</v>
      </c>
      <c r="N67">
        <v>0.3</v>
      </c>
    </row>
    <row r="68" spans="1:14" x14ac:dyDescent="0.25">
      <c r="A68">
        <v>41007</v>
      </c>
      <c r="B68" t="s">
        <v>2844</v>
      </c>
      <c r="C68" s="24">
        <f t="shared" si="3"/>
        <v>3.7833333333333332</v>
      </c>
      <c r="D68" s="24">
        <f t="shared" si="4"/>
        <v>4</v>
      </c>
      <c r="E68" s="24">
        <f t="shared" si="5"/>
        <v>3.6</v>
      </c>
      <c r="F68" s="24"/>
      <c r="H68">
        <v>3.6</v>
      </c>
      <c r="I68">
        <v>3.75</v>
      </c>
      <c r="J68">
        <v>4</v>
      </c>
    </row>
    <row r="69" spans="1:14" x14ac:dyDescent="0.25">
      <c r="A69">
        <v>36059</v>
      </c>
      <c r="B69" t="s">
        <v>2844</v>
      </c>
      <c r="C69" s="24">
        <f t="shared" si="3"/>
        <v>2.5558333333333332</v>
      </c>
      <c r="D69" s="24">
        <f t="shared" si="4"/>
        <v>5</v>
      </c>
      <c r="E69" s="24">
        <f t="shared" si="5"/>
        <v>1</v>
      </c>
      <c r="F69" s="24"/>
      <c r="H69">
        <f>AVERAGE(0.58, 4.4)</f>
        <v>2.4900000000000002</v>
      </c>
      <c r="I69">
        <f>AVERAGE(4.06, 4.23)</f>
        <v>4.1449999999999996</v>
      </c>
      <c r="J69">
        <v>5</v>
      </c>
      <c r="K69">
        <v>1</v>
      </c>
      <c r="M69">
        <v>1.1000000000000001</v>
      </c>
      <c r="N69">
        <v>1.6</v>
      </c>
    </row>
    <row r="70" spans="1:14" x14ac:dyDescent="0.25">
      <c r="A70">
        <v>48061</v>
      </c>
      <c r="B70" t="s">
        <v>2844</v>
      </c>
      <c r="C70" s="24">
        <f t="shared" si="3"/>
        <v>4.1428571428571432</v>
      </c>
      <c r="D70" s="24">
        <f t="shared" si="4"/>
        <v>7</v>
      </c>
      <c r="E70" s="24">
        <f t="shared" si="5"/>
        <v>0.3</v>
      </c>
      <c r="F70" s="24"/>
      <c r="H70">
        <v>4.4000000000000004</v>
      </c>
      <c r="I70">
        <v>4.4000000000000004</v>
      </c>
      <c r="J70">
        <v>5.9</v>
      </c>
      <c r="K70">
        <v>5.9</v>
      </c>
      <c r="L70">
        <v>7</v>
      </c>
      <c r="M70">
        <v>1.1000000000000001</v>
      </c>
      <c r="N70">
        <v>0.3</v>
      </c>
    </row>
    <row r="71" spans="1:14" x14ac:dyDescent="0.25">
      <c r="A71">
        <v>48215</v>
      </c>
      <c r="B71" t="s">
        <v>2844</v>
      </c>
      <c r="C71" s="24">
        <f t="shared" si="3"/>
        <v>4.1428571428571432</v>
      </c>
      <c r="D71" s="24">
        <f t="shared" si="4"/>
        <v>7</v>
      </c>
      <c r="E71" s="24">
        <f t="shared" si="5"/>
        <v>0.3</v>
      </c>
      <c r="F71" s="24"/>
      <c r="H71">
        <v>4.4000000000000004</v>
      </c>
      <c r="I71">
        <v>4.4000000000000004</v>
      </c>
      <c r="J71">
        <v>5.9</v>
      </c>
      <c r="K71">
        <v>5.9</v>
      </c>
      <c r="L71">
        <v>7</v>
      </c>
      <c r="M71">
        <v>1.1000000000000001</v>
      </c>
      <c r="N71">
        <v>0.3</v>
      </c>
    </row>
    <row r="72" spans="1:14" x14ac:dyDescent="0.25">
      <c r="A72">
        <v>48427</v>
      </c>
      <c r="B72" t="s">
        <v>2844</v>
      </c>
      <c r="C72" s="24">
        <f t="shared" si="3"/>
        <v>4.1428571428571432</v>
      </c>
      <c r="D72" s="24">
        <f t="shared" si="4"/>
        <v>7</v>
      </c>
      <c r="E72" s="24">
        <f t="shared" si="5"/>
        <v>0.3</v>
      </c>
      <c r="F72" s="24"/>
      <c r="H72">
        <v>4.4000000000000004</v>
      </c>
      <c r="I72">
        <v>4.4000000000000004</v>
      </c>
      <c r="J72">
        <v>5.9</v>
      </c>
      <c r="K72">
        <v>5.9</v>
      </c>
      <c r="L72">
        <v>7</v>
      </c>
      <c r="M72">
        <v>1.1000000000000001</v>
      </c>
      <c r="N72">
        <v>0.3</v>
      </c>
    </row>
    <row r="73" spans="1:14" x14ac:dyDescent="0.25">
      <c r="A73">
        <v>48505</v>
      </c>
      <c r="B73" t="s">
        <v>2844</v>
      </c>
      <c r="C73" s="24">
        <f t="shared" si="3"/>
        <v>4.1428571428571432</v>
      </c>
      <c r="D73" s="24">
        <f t="shared" si="4"/>
        <v>7</v>
      </c>
      <c r="E73" s="24">
        <f t="shared" si="5"/>
        <v>0.3</v>
      </c>
      <c r="F73" s="24"/>
      <c r="H73">
        <v>4.4000000000000004</v>
      </c>
      <c r="I73">
        <v>4.4000000000000004</v>
      </c>
      <c r="J73">
        <v>5.9</v>
      </c>
      <c r="K73">
        <v>5.9</v>
      </c>
      <c r="L73">
        <v>7</v>
      </c>
      <c r="M73">
        <v>1.1000000000000001</v>
      </c>
      <c r="N73">
        <v>0.3</v>
      </c>
    </row>
    <row r="74" spans="1:14" x14ac:dyDescent="0.25">
      <c r="A74">
        <v>12029</v>
      </c>
      <c r="B74" t="s">
        <v>2844</v>
      </c>
      <c r="C74" s="24">
        <f t="shared" si="3"/>
        <v>3.9714285714285715</v>
      </c>
      <c r="D74" s="24">
        <f t="shared" si="4"/>
        <v>6</v>
      </c>
      <c r="E74" s="24">
        <f t="shared" si="5"/>
        <v>0.3</v>
      </c>
      <c r="F74" s="24"/>
      <c r="H74">
        <v>3.9</v>
      </c>
      <c r="I74">
        <v>4.7</v>
      </c>
      <c r="J74">
        <v>5.9</v>
      </c>
      <c r="K74">
        <v>5.9</v>
      </c>
      <c r="L74">
        <v>6</v>
      </c>
      <c r="M74">
        <v>1.1000000000000001</v>
      </c>
      <c r="N74">
        <v>0.3</v>
      </c>
    </row>
    <row r="75" spans="1:14" x14ac:dyDescent="0.25">
      <c r="A75">
        <v>12075</v>
      </c>
      <c r="B75" t="s">
        <v>2844</v>
      </c>
      <c r="C75" s="24">
        <f t="shared" si="3"/>
        <v>3.9714285714285715</v>
      </c>
      <c r="D75" s="24">
        <f t="shared" si="4"/>
        <v>6</v>
      </c>
      <c r="E75" s="24">
        <f t="shared" si="5"/>
        <v>0.3</v>
      </c>
      <c r="F75" s="24"/>
      <c r="H75">
        <v>3.9</v>
      </c>
      <c r="I75">
        <v>4.7</v>
      </c>
      <c r="J75">
        <v>5.9</v>
      </c>
      <c r="K75">
        <v>5.9</v>
      </c>
      <c r="L75">
        <v>6</v>
      </c>
      <c r="M75">
        <v>1.1000000000000001</v>
      </c>
      <c r="N75">
        <v>0.3</v>
      </c>
    </row>
    <row r="76" spans="1:14" x14ac:dyDescent="0.25">
      <c r="A76">
        <v>48245</v>
      </c>
      <c r="B76" t="s">
        <v>2844</v>
      </c>
      <c r="C76" s="24">
        <f t="shared" si="3"/>
        <v>8.6100000000000012</v>
      </c>
      <c r="D76" s="24">
        <f t="shared" si="4"/>
        <v>10.43</v>
      </c>
      <c r="E76" s="24">
        <f t="shared" si="5"/>
        <v>7.67</v>
      </c>
      <c r="F76" s="24"/>
      <c r="H76">
        <v>10.43</v>
      </c>
      <c r="I76">
        <v>7.67</v>
      </c>
      <c r="J76">
        <v>7.73</v>
      </c>
    </row>
    <row r="77" spans="1:14" x14ac:dyDescent="0.25">
      <c r="A77">
        <v>28059</v>
      </c>
      <c r="B77" t="s">
        <v>2844</v>
      </c>
      <c r="C77" s="24">
        <f t="shared" si="3"/>
        <v>3.9857142857142867</v>
      </c>
      <c r="D77" s="24">
        <f t="shared" si="4"/>
        <v>6.7</v>
      </c>
      <c r="E77" s="24">
        <f t="shared" si="5"/>
        <v>0.3</v>
      </c>
      <c r="F77" s="24"/>
      <c r="H77">
        <v>6.7</v>
      </c>
      <c r="I77">
        <v>4.7</v>
      </c>
      <c r="J77">
        <v>5.9</v>
      </c>
      <c r="K77">
        <v>5.9</v>
      </c>
      <c r="L77">
        <v>3.3</v>
      </c>
      <c r="M77">
        <v>1.1000000000000001</v>
      </c>
      <c r="N77">
        <v>0.3</v>
      </c>
    </row>
    <row r="78" spans="1:14" x14ac:dyDescent="0.25">
      <c r="A78">
        <v>37053</v>
      </c>
      <c r="B78" t="s">
        <v>2844</v>
      </c>
      <c r="C78" s="24">
        <f t="shared" si="3"/>
        <v>4.4333333333333336</v>
      </c>
      <c r="D78" s="24">
        <f t="shared" si="4"/>
        <v>5.9</v>
      </c>
      <c r="E78" s="24">
        <f t="shared" si="5"/>
        <v>3.7</v>
      </c>
      <c r="F78" s="24"/>
      <c r="H78">
        <v>3.7</v>
      </c>
      <c r="I78">
        <v>3.7</v>
      </c>
      <c r="J78">
        <v>5.9</v>
      </c>
    </row>
    <row r="79" spans="1:14" x14ac:dyDescent="0.25">
      <c r="A79">
        <v>22109</v>
      </c>
      <c r="B79" t="s">
        <v>2844</v>
      </c>
      <c r="C79" s="24">
        <f t="shared" si="3"/>
        <v>8.3833333333333346</v>
      </c>
      <c r="D79" s="24">
        <f t="shared" si="4"/>
        <v>9.75</v>
      </c>
      <c r="E79" s="24">
        <f t="shared" si="5"/>
        <v>7.67</v>
      </c>
      <c r="F79" s="24">
        <v>9.75</v>
      </c>
      <c r="G79">
        <v>7.67</v>
      </c>
      <c r="J79">
        <v>7.73</v>
      </c>
    </row>
    <row r="80" spans="1:14" x14ac:dyDescent="0.25">
      <c r="A80">
        <v>6041</v>
      </c>
      <c r="B80" t="s">
        <v>2844</v>
      </c>
      <c r="C80" s="24">
        <f t="shared" si="3"/>
        <v>0</v>
      </c>
      <c r="D80" s="24">
        <f t="shared" si="4"/>
        <v>0</v>
      </c>
      <c r="E80" s="24">
        <f t="shared" si="5"/>
        <v>0</v>
      </c>
      <c r="F80" s="24"/>
      <c r="H80">
        <v>0</v>
      </c>
      <c r="I80">
        <v>0</v>
      </c>
      <c r="J80">
        <v>0</v>
      </c>
    </row>
    <row r="81" spans="1:14" x14ac:dyDescent="0.25">
      <c r="A81">
        <v>24039</v>
      </c>
      <c r="B81" t="s">
        <v>2844</v>
      </c>
      <c r="C81" s="24">
        <f t="shared" si="3"/>
        <v>5.91</v>
      </c>
      <c r="D81" s="24">
        <f t="shared" si="4"/>
        <v>7.2</v>
      </c>
      <c r="E81" s="24">
        <f t="shared" si="5"/>
        <v>5.2</v>
      </c>
      <c r="F81" s="24"/>
      <c r="H81">
        <v>5.2</v>
      </c>
      <c r="I81">
        <v>5.33</v>
      </c>
      <c r="J81">
        <v>7.2</v>
      </c>
    </row>
    <row r="82" spans="1:14" x14ac:dyDescent="0.25">
      <c r="A82">
        <v>25001</v>
      </c>
      <c r="B82" t="s">
        <v>2844</v>
      </c>
      <c r="C82" s="24">
        <f t="shared" si="3"/>
        <v>3.4400000000000004</v>
      </c>
      <c r="D82" s="24">
        <f t="shared" si="4"/>
        <v>5.9</v>
      </c>
      <c r="E82" s="24">
        <f t="shared" si="5"/>
        <v>0.3</v>
      </c>
      <c r="F82" s="24"/>
      <c r="H82">
        <v>3.78</v>
      </c>
      <c r="I82">
        <v>3.78</v>
      </c>
      <c r="J82">
        <v>5.9</v>
      </c>
      <c r="N82">
        <v>0.3</v>
      </c>
    </row>
    <row r="83" spans="1:14" x14ac:dyDescent="0.25">
      <c r="A83">
        <v>12071</v>
      </c>
      <c r="B83" t="s">
        <v>2844</v>
      </c>
      <c r="C83" s="24">
        <f t="shared" si="3"/>
        <v>4.833333333333333</v>
      </c>
      <c r="D83" s="24">
        <f t="shared" si="4"/>
        <v>5.9</v>
      </c>
      <c r="E83" s="24">
        <f t="shared" si="5"/>
        <v>3.9</v>
      </c>
      <c r="F83" s="24">
        <v>3.9</v>
      </c>
      <c r="G83">
        <v>4.7</v>
      </c>
      <c r="J83">
        <v>5.9</v>
      </c>
    </row>
    <row r="84" spans="1:14" x14ac:dyDescent="0.25">
      <c r="A84">
        <v>12009</v>
      </c>
      <c r="B84" t="s">
        <v>2844</v>
      </c>
      <c r="C84" s="24">
        <f t="shared" si="3"/>
        <v>4.1142857142857148</v>
      </c>
      <c r="D84" s="24">
        <f t="shared" si="4"/>
        <v>7</v>
      </c>
      <c r="E84" s="24">
        <f t="shared" si="5"/>
        <v>0.3</v>
      </c>
      <c r="F84" s="24"/>
      <c r="H84">
        <v>3.9</v>
      </c>
      <c r="I84">
        <v>4.7</v>
      </c>
      <c r="J84">
        <v>5.9</v>
      </c>
      <c r="K84">
        <v>5.9</v>
      </c>
      <c r="L84">
        <v>7</v>
      </c>
      <c r="M84">
        <v>1.1000000000000001</v>
      </c>
      <c r="N84">
        <v>0.3</v>
      </c>
    </row>
    <row r="85" spans="1:14" x14ac:dyDescent="0.25">
      <c r="A85">
        <v>25001</v>
      </c>
      <c r="B85" t="s">
        <v>2844</v>
      </c>
      <c r="C85" s="24">
        <f t="shared" si="3"/>
        <v>3.4600000000000004</v>
      </c>
      <c r="D85" s="24">
        <f t="shared" si="4"/>
        <v>5.9</v>
      </c>
      <c r="E85" s="24">
        <f t="shared" si="5"/>
        <v>0.3</v>
      </c>
      <c r="F85" s="24"/>
      <c r="H85">
        <v>3.78</v>
      </c>
      <c r="I85">
        <v>3.78</v>
      </c>
      <c r="J85">
        <v>5.9</v>
      </c>
      <c r="K85">
        <v>5.9</v>
      </c>
      <c r="M85">
        <v>1.1000000000000001</v>
      </c>
      <c r="N85">
        <v>0.3</v>
      </c>
    </row>
    <row r="86" spans="1:14" x14ac:dyDescent="0.25">
      <c r="A86">
        <v>48071</v>
      </c>
      <c r="B86" t="s">
        <v>2844</v>
      </c>
      <c r="C86" s="24">
        <f t="shared" si="3"/>
        <v>3.8249999999999997</v>
      </c>
      <c r="D86" s="24">
        <f t="shared" si="4"/>
        <v>6.9</v>
      </c>
      <c r="E86" s="24">
        <f t="shared" si="5"/>
        <v>0.3</v>
      </c>
      <c r="F86" s="24"/>
      <c r="H86">
        <f>AVERAGE(3.8, 10)</f>
        <v>6.9</v>
      </c>
      <c r="I86">
        <f>AVERAGE(3.8, 10)</f>
        <v>6.9</v>
      </c>
      <c r="J86">
        <f>AVERAGE(3.2, 6.5)</f>
        <v>4.8499999999999996</v>
      </c>
      <c r="K86">
        <v>2.9</v>
      </c>
      <c r="M86">
        <v>1.1000000000000001</v>
      </c>
      <c r="N86">
        <v>0.3</v>
      </c>
    </row>
    <row r="87" spans="1:14" x14ac:dyDescent="0.25">
      <c r="A87">
        <v>23029</v>
      </c>
      <c r="B87" t="s">
        <v>2844</v>
      </c>
      <c r="C87" s="24">
        <f t="shared" si="3"/>
        <v>4.2266666666666666</v>
      </c>
      <c r="D87" s="24">
        <f t="shared" si="4"/>
        <v>5.9</v>
      </c>
      <c r="E87" s="24">
        <f t="shared" si="5"/>
        <v>3.39</v>
      </c>
      <c r="F87" s="24">
        <v>3.39</v>
      </c>
      <c r="G87">
        <v>3.39</v>
      </c>
      <c r="J87">
        <v>5.9</v>
      </c>
    </row>
    <row r="88" spans="1:14" x14ac:dyDescent="0.25">
      <c r="A88">
        <v>51800</v>
      </c>
      <c r="B88" t="s">
        <v>2844</v>
      </c>
      <c r="C88" s="24">
        <f t="shared" si="3"/>
        <v>4.333333333333333</v>
      </c>
      <c r="D88" s="24">
        <f t="shared" si="4"/>
        <v>5</v>
      </c>
      <c r="E88" s="24">
        <f t="shared" si="5"/>
        <v>4</v>
      </c>
      <c r="F88" s="24"/>
      <c r="H88">
        <v>4</v>
      </c>
      <c r="I88">
        <v>4</v>
      </c>
      <c r="J88">
        <v>5</v>
      </c>
    </row>
    <row r="89" spans="1:14" x14ac:dyDescent="0.25">
      <c r="A89">
        <v>25019</v>
      </c>
      <c r="B89" t="s">
        <v>2844</v>
      </c>
      <c r="C89" s="24">
        <f t="shared" si="3"/>
        <v>4.4866666666666672</v>
      </c>
      <c r="D89" s="24">
        <f t="shared" si="4"/>
        <v>5.9</v>
      </c>
      <c r="E89" s="24">
        <f t="shared" si="5"/>
        <v>3.78</v>
      </c>
      <c r="F89" s="24">
        <v>3.78</v>
      </c>
      <c r="G89">
        <v>3.78</v>
      </c>
      <c r="J89">
        <v>5.9</v>
      </c>
    </row>
    <row r="90" spans="1:14" x14ac:dyDescent="0.25">
      <c r="A90">
        <v>12087</v>
      </c>
      <c r="B90" t="s">
        <v>2844</v>
      </c>
      <c r="C90" s="24">
        <f t="shared" si="3"/>
        <v>4.833333333333333</v>
      </c>
      <c r="D90" s="24">
        <f t="shared" si="4"/>
        <v>5.9</v>
      </c>
      <c r="E90" s="24">
        <f t="shared" si="5"/>
        <v>3.9</v>
      </c>
      <c r="F90" s="24">
        <v>3.9</v>
      </c>
      <c r="G90">
        <v>4.7</v>
      </c>
      <c r="J90">
        <v>5.9</v>
      </c>
    </row>
    <row r="91" spans="1:14" x14ac:dyDescent="0.25">
      <c r="A91">
        <v>41057</v>
      </c>
      <c r="B91" t="s">
        <v>2844</v>
      </c>
      <c r="C91" s="24">
        <f t="shared" si="3"/>
        <v>3</v>
      </c>
      <c r="D91" s="24">
        <f t="shared" si="4"/>
        <v>3</v>
      </c>
      <c r="E91" s="24">
        <f t="shared" si="5"/>
        <v>3</v>
      </c>
      <c r="F91" s="24"/>
      <c r="H91">
        <v>3</v>
      </c>
      <c r="I91">
        <v>3</v>
      </c>
      <c r="J91">
        <v>3</v>
      </c>
    </row>
    <row r="92" spans="1:14" x14ac:dyDescent="0.25">
      <c r="A92">
        <v>53067</v>
      </c>
      <c r="B92" t="s">
        <v>2844</v>
      </c>
      <c r="C92" s="24">
        <f t="shared" si="3"/>
        <v>3.2785714285714289</v>
      </c>
      <c r="D92" s="24">
        <f t="shared" si="4"/>
        <v>7</v>
      </c>
      <c r="E92" s="24">
        <f t="shared" si="5"/>
        <v>0.3</v>
      </c>
      <c r="F92" s="24"/>
      <c r="H92">
        <v>2.8</v>
      </c>
      <c r="I92">
        <v>3.75</v>
      </c>
      <c r="J92">
        <v>4</v>
      </c>
      <c r="K92">
        <v>4</v>
      </c>
      <c r="L92">
        <v>7</v>
      </c>
      <c r="M92">
        <v>1.1000000000000001</v>
      </c>
      <c r="N92">
        <v>0.3</v>
      </c>
    </row>
    <row r="93" spans="1:14" x14ac:dyDescent="0.25">
      <c r="A93">
        <v>53053</v>
      </c>
      <c r="B93" t="s">
        <v>2844</v>
      </c>
      <c r="C93" s="24">
        <f t="shared" si="3"/>
        <v>3.2785714285714289</v>
      </c>
      <c r="D93" s="24">
        <f t="shared" si="4"/>
        <v>7</v>
      </c>
      <c r="E93" s="24">
        <f t="shared" si="5"/>
        <v>0.3</v>
      </c>
      <c r="F93" s="24"/>
      <c r="H93">
        <v>2.8</v>
      </c>
      <c r="I93">
        <v>3.75</v>
      </c>
      <c r="J93">
        <v>4</v>
      </c>
      <c r="K93">
        <v>4</v>
      </c>
      <c r="L93">
        <v>7</v>
      </c>
      <c r="M93">
        <v>1.1000000000000001</v>
      </c>
      <c r="N93">
        <v>0.3</v>
      </c>
    </row>
    <row r="94" spans="1:14" x14ac:dyDescent="0.25">
      <c r="A94">
        <v>25007</v>
      </c>
      <c r="B94" t="s">
        <v>2844</v>
      </c>
      <c r="C94" s="24">
        <f t="shared" si="3"/>
        <v>4.4866666666666672</v>
      </c>
      <c r="D94" s="24">
        <f t="shared" si="4"/>
        <v>5.9</v>
      </c>
      <c r="E94" s="24">
        <f t="shared" si="5"/>
        <v>3.78</v>
      </c>
      <c r="F94" s="24">
        <v>3.78</v>
      </c>
      <c r="G94">
        <v>3.78</v>
      </c>
      <c r="J94">
        <v>5.9</v>
      </c>
    </row>
    <row r="95" spans="1:14" x14ac:dyDescent="0.25">
      <c r="A95">
        <v>36059</v>
      </c>
      <c r="B95" t="s">
        <v>2844</v>
      </c>
      <c r="C95" s="24">
        <f t="shared" si="3"/>
        <v>4</v>
      </c>
      <c r="D95" s="24">
        <f t="shared" si="4"/>
        <v>5.9</v>
      </c>
      <c r="E95" s="24">
        <f t="shared" si="5"/>
        <v>3.05</v>
      </c>
      <c r="F95" s="24">
        <v>3.05</v>
      </c>
      <c r="G95">
        <v>3.05</v>
      </c>
      <c r="J95">
        <v>5.9</v>
      </c>
    </row>
    <row r="96" spans="1:14" x14ac:dyDescent="0.25">
      <c r="A96">
        <v>25009</v>
      </c>
      <c r="B96" t="s">
        <v>2844</v>
      </c>
      <c r="C96" s="24">
        <f t="shared" si="3"/>
        <v>3.686666666666667</v>
      </c>
      <c r="D96" s="24">
        <f t="shared" si="4"/>
        <v>5.9</v>
      </c>
      <c r="E96" s="24">
        <f t="shared" si="5"/>
        <v>2.58</v>
      </c>
      <c r="F96" s="24">
        <v>2.58</v>
      </c>
      <c r="G96">
        <v>2.58</v>
      </c>
      <c r="J96">
        <v>5.9</v>
      </c>
    </row>
    <row r="97" spans="1:14" x14ac:dyDescent="0.25">
      <c r="A97">
        <v>12081</v>
      </c>
      <c r="B97" t="s">
        <v>2844</v>
      </c>
      <c r="C97" s="24">
        <f t="shared" si="3"/>
        <v>4.833333333333333</v>
      </c>
      <c r="D97" s="24">
        <f t="shared" si="4"/>
        <v>5.9</v>
      </c>
      <c r="E97" s="24">
        <f t="shared" si="5"/>
        <v>3.9</v>
      </c>
      <c r="F97" s="24">
        <v>3.9</v>
      </c>
      <c r="G97">
        <v>4.7</v>
      </c>
      <c r="J97">
        <v>5.9</v>
      </c>
    </row>
    <row r="98" spans="1:14" x14ac:dyDescent="0.25">
      <c r="A98">
        <v>37055</v>
      </c>
      <c r="B98" t="s">
        <v>2844</v>
      </c>
      <c r="C98" s="24">
        <f t="shared" si="3"/>
        <v>4.8166666666666673</v>
      </c>
      <c r="D98" s="24">
        <f t="shared" si="4"/>
        <v>5.9</v>
      </c>
      <c r="E98" s="24">
        <f t="shared" si="5"/>
        <v>3.85</v>
      </c>
      <c r="F98" s="24">
        <v>3.85</v>
      </c>
      <c r="G98">
        <v>4.7</v>
      </c>
      <c r="J98">
        <v>5.9</v>
      </c>
    </row>
    <row r="99" spans="1:14" x14ac:dyDescent="0.25">
      <c r="A99">
        <v>12061</v>
      </c>
      <c r="B99" t="s">
        <v>2844</v>
      </c>
      <c r="C99" s="24">
        <f t="shared" si="3"/>
        <v>4.833333333333333</v>
      </c>
      <c r="D99" s="24">
        <f t="shared" si="4"/>
        <v>5.9</v>
      </c>
      <c r="E99" s="24">
        <f t="shared" si="5"/>
        <v>3.9</v>
      </c>
      <c r="F99" s="24"/>
      <c r="H99">
        <v>3.9</v>
      </c>
      <c r="I99">
        <v>4.7</v>
      </c>
      <c r="J99">
        <v>5.9</v>
      </c>
    </row>
    <row r="100" spans="1:14" x14ac:dyDescent="0.25">
      <c r="A100">
        <v>23009</v>
      </c>
      <c r="B100" t="s">
        <v>2844</v>
      </c>
      <c r="C100" s="24">
        <f t="shared" si="3"/>
        <v>3.7666666666666671</v>
      </c>
      <c r="D100" s="24">
        <f t="shared" si="4"/>
        <v>5.9</v>
      </c>
      <c r="E100" s="24">
        <f t="shared" si="5"/>
        <v>2.7</v>
      </c>
      <c r="F100" s="24"/>
      <c r="H100">
        <v>2.7</v>
      </c>
      <c r="I100">
        <v>2.7</v>
      </c>
      <c r="J100">
        <v>5.9</v>
      </c>
    </row>
    <row r="101" spans="1:14" x14ac:dyDescent="0.25">
      <c r="A101">
        <v>23029</v>
      </c>
      <c r="B101" t="s">
        <v>2844</v>
      </c>
      <c r="C101" s="24">
        <f t="shared" si="3"/>
        <v>3.7666666666666671</v>
      </c>
      <c r="D101" s="24">
        <f t="shared" si="4"/>
        <v>5.9</v>
      </c>
      <c r="E101" s="24">
        <f t="shared" si="5"/>
        <v>2.7</v>
      </c>
      <c r="F101" s="24"/>
      <c r="H101">
        <v>2.7</v>
      </c>
      <c r="I101">
        <v>2.7</v>
      </c>
      <c r="J101">
        <v>5.9</v>
      </c>
    </row>
    <row r="102" spans="1:14" x14ac:dyDescent="0.25">
      <c r="A102">
        <v>45013</v>
      </c>
      <c r="B102" t="s">
        <v>2844</v>
      </c>
      <c r="C102" s="24">
        <f t="shared" si="3"/>
        <v>3.342857142857143</v>
      </c>
      <c r="D102" s="24">
        <f t="shared" si="4"/>
        <v>7</v>
      </c>
      <c r="E102" s="24">
        <f t="shared" si="5"/>
        <v>0.3</v>
      </c>
      <c r="F102" s="24"/>
      <c r="H102">
        <v>1.9</v>
      </c>
      <c r="I102">
        <v>4.3</v>
      </c>
      <c r="J102">
        <v>4.8</v>
      </c>
      <c r="K102">
        <v>4</v>
      </c>
      <c r="L102">
        <v>7</v>
      </c>
      <c r="M102">
        <v>1.1000000000000001</v>
      </c>
      <c r="N102">
        <v>0.3</v>
      </c>
    </row>
    <row r="103" spans="1:14" x14ac:dyDescent="0.25">
      <c r="A103">
        <v>12071</v>
      </c>
      <c r="B103" t="s">
        <v>2844</v>
      </c>
      <c r="C103" s="24">
        <f t="shared" si="3"/>
        <v>3.2</v>
      </c>
      <c r="D103" s="24">
        <f t="shared" si="4"/>
        <v>7</v>
      </c>
      <c r="E103" s="24">
        <f t="shared" si="5"/>
        <v>0.3</v>
      </c>
      <c r="F103" s="24"/>
      <c r="H103">
        <v>2.25</v>
      </c>
      <c r="I103">
        <v>3.75</v>
      </c>
      <c r="J103">
        <v>4</v>
      </c>
      <c r="K103">
        <v>4</v>
      </c>
      <c r="L103">
        <v>7</v>
      </c>
      <c r="M103">
        <v>1.1000000000000001</v>
      </c>
      <c r="N103">
        <v>0.3</v>
      </c>
    </row>
    <row r="104" spans="1:14" x14ac:dyDescent="0.25">
      <c r="A104">
        <v>12103</v>
      </c>
      <c r="B104" t="s">
        <v>2844</v>
      </c>
      <c r="C104" s="24">
        <f t="shared" si="3"/>
        <v>4.833333333333333</v>
      </c>
      <c r="D104" s="24">
        <f t="shared" si="4"/>
        <v>5.9</v>
      </c>
      <c r="E104" s="24">
        <f t="shared" si="5"/>
        <v>3.9</v>
      </c>
      <c r="F104" s="24">
        <v>3.9</v>
      </c>
      <c r="G104">
        <v>4.7</v>
      </c>
      <c r="J104">
        <v>5.9</v>
      </c>
    </row>
    <row r="105" spans="1:14" x14ac:dyDescent="0.25">
      <c r="A105">
        <v>51735</v>
      </c>
      <c r="B105" t="s">
        <v>2844</v>
      </c>
      <c r="C105" s="24">
        <f t="shared" si="3"/>
        <v>4.333333333333333</v>
      </c>
      <c r="D105" s="24">
        <f t="shared" si="4"/>
        <v>5</v>
      </c>
      <c r="E105" s="24">
        <f t="shared" si="5"/>
        <v>4</v>
      </c>
      <c r="F105" s="24"/>
      <c r="H105">
        <v>4</v>
      </c>
      <c r="I105">
        <v>4</v>
      </c>
      <c r="J105">
        <v>5</v>
      </c>
    </row>
    <row r="106" spans="1:14" x14ac:dyDescent="0.25">
      <c r="A106">
        <v>51059</v>
      </c>
      <c r="B106" t="s">
        <v>2844</v>
      </c>
      <c r="C106" s="24">
        <f t="shared" si="3"/>
        <v>5.0599999999999996</v>
      </c>
      <c r="D106" s="24">
        <f t="shared" si="4"/>
        <v>7.2</v>
      </c>
      <c r="E106" s="24">
        <f t="shared" si="5"/>
        <v>2.65</v>
      </c>
      <c r="F106" s="24"/>
      <c r="H106">
        <v>2.65</v>
      </c>
      <c r="I106">
        <v>5.33</v>
      </c>
      <c r="J106">
        <v>7.2</v>
      </c>
    </row>
    <row r="107" spans="1:14" x14ac:dyDescent="0.25">
      <c r="A107">
        <v>51153</v>
      </c>
      <c r="B107" t="s">
        <v>2844</v>
      </c>
      <c r="C107" s="24">
        <f t="shared" si="3"/>
        <v>5.0599999999999996</v>
      </c>
      <c r="D107" s="24">
        <f t="shared" si="4"/>
        <v>7.2</v>
      </c>
      <c r="E107" s="24">
        <f t="shared" si="5"/>
        <v>2.65</v>
      </c>
      <c r="F107" s="24"/>
      <c r="H107">
        <v>2.65</v>
      </c>
      <c r="I107">
        <v>5.33</v>
      </c>
      <c r="J107">
        <v>7.2</v>
      </c>
    </row>
    <row r="108" spans="1:14" x14ac:dyDescent="0.25">
      <c r="A108">
        <v>51041</v>
      </c>
      <c r="B108" t="s">
        <v>2844</v>
      </c>
      <c r="C108" s="24">
        <f t="shared" si="3"/>
        <v>6</v>
      </c>
      <c r="D108" s="24">
        <f t="shared" si="4"/>
        <v>7.2</v>
      </c>
      <c r="E108" s="24">
        <f t="shared" si="5"/>
        <v>4.8</v>
      </c>
      <c r="F108" s="24"/>
      <c r="H108">
        <v>6</v>
      </c>
      <c r="I108">
        <v>4.8</v>
      </c>
      <c r="J108">
        <v>7.2</v>
      </c>
    </row>
    <row r="109" spans="1:14" x14ac:dyDescent="0.25">
      <c r="A109">
        <v>53031</v>
      </c>
      <c r="B109" t="s">
        <v>2844</v>
      </c>
      <c r="C109" s="24">
        <f t="shared" si="3"/>
        <v>3.3928571428571432</v>
      </c>
      <c r="D109" s="24">
        <f t="shared" si="4"/>
        <v>7</v>
      </c>
      <c r="E109" s="24">
        <f t="shared" si="5"/>
        <v>0.3</v>
      </c>
      <c r="F109" s="24"/>
      <c r="H109">
        <v>3.6</v>
      </c>
      <c r="I109">
        <v>3.75</v>
      </c>
      <c r="J109">
        <v>4</v>
      </c>
      <c r="K109">
        <v>4</v>
      </c>
      <c r="L109">
        <v>7</v>
      </c>
      <c r="M109">
        <v>1.1000000000000001</v>
      </c>
      <c r="N109">
        <v>0.3</v>
      </c>
    </row>
    <row r="110" spans="1:14" x14ac:dyDescent="0.25">
      <c r="A110">
        <v>23005</v>
      </c>
      <c r="B110" t="s">
        <v>2844</v>
      </c>
      <c r="C110" s="24">
        <f t="shared" si="3"/>
        <v>3.686666666666667</v>
      </c>
      <c r="D110" s="24">
        <f t="shared" si="4"/>
        <v>5.9</v>
      </c>
      <c r="E110" s="24">
        <f t="shared" si="5"/>
        <v>2.58</v>
      </c>
      <c r="F110" s="24">
        <v>2.58</v>
      </c>
      <c r="G110">
        <v>2.58</v>
      </c>
      <c r="J110">
        <v>5.9</v>
      </c>
    </row>
    <row r="111" spans="1:14" x14ac:dyDescent="0.25">
      <c r="A111">
        <v>23031</v>
      </c>
      <c r="B111" t="s">
        <v>2844</v>
      </c>
      <c r="C111" s="24">
        <f t="shared" si="3"/>
        <v>3.686666666666667</v>
      </c>
      <c r="D111" s="24">
        <f t="shared" si="4"/>
        <v>5.9</v>
      </c>
      <c r="E111" s="24">
        <f t="shared" si="5"/>
        <v>2.58</v>
      </c>
      <c r="F111" s="24">
        <v>2.58</v>
      </c>
      <c r="G111">
        <v>2.58</v>
      </c>
      <c r="J111">
        <v>5.9</v>
      </c>
    </row>
    <row r="112" spans="1:14" x14ac:dyDescent="0.25">
      <c r="A112">
        <v>51033</v>
      </c>
      <c r="B112" t="s">
        <v>2844</v>
      </c>
      <c r="C112" s="24">
        <f t="shared" si="3"/>
        <v>6</v>
      </c>
      <c r="D112" s="24">
        <f t="shared" si="4"/>
        <v>7.2</v>
      </c>
      <c r="E112" s="24">
        <f t="shared" si="5"/>
        <v>4.8</v>
      </c>
      <c r="F112" s="24"/>
      <c r="H112">
        <v>6</v>
      </c>
      <c r="I112">
        <v>4.8</v>
      </c>
      <c r="J112">
        <v>7.2</v>
      </c>
    </row>
    <row r="113" spans="1:14" x14ac:dyDescent="0.25">
      <c r="A113">
        <v>51057</v>
      </c>
      <c r="B113" t="s">
        <v>2844</v>
      </c>
      <c r="C113" s="24">
        <f t="shared" si="3"/>
        <v>6</v>
      </c>
      <c r="D113" s="24">
        <f t="shared" si="4"/>
        <v>7.2</v>
      </c>
      <c r="E113" s="24">
        <f t="shared" si="5"/>
        <v>4.8</v>
      </c>
      <c r="F113" s="24"/>
      <c r="H113">
        <v>6</v>
      </c>
      <c r="I113">
        <v>4.8</v>
      </c>
      <c r="J113">
        <v>7.2</v>
      </c>
    </row>
    <row r="114" spans="1:14" x14ac:dyDescent="0.25">
      <c r="A114">
        <v>51099</v>
      </c>
      <c r="B114" t="s">
        <v>2844</v>
      </c>
      <c r="C114" s="24">
        <f t="shared" si="3"/>
        <v>6</v>
      </c>
      <c r="D114" s="24">
        <f t="shared" si="4"/>
        <v>7.2</v>
      </c>
      <c r="E114" s="24">
        <f t="shared" si="5"/>
        <v>4.8</v>
      </c>
      <c r="F114" s="24"/>
      <c r="H114">
        <v>6</v>
      </c>
      <c r="I114">
        <v>4.8</v>
      </c>
      <c r="J114">
        <v>7.2</v>
      </c>
    </row>
    <row r="115" spans="1:14" x14ac:dyDescent="0.25">
      <c r="A115">
        <v>51159</v>
      </c>
      <c r="B115" t="s">
        <v>2844</v>
      </c>
      <c r="C115" s="24">
        <f t="shared" si="3"/>
        <v>6</v>
      </c>
      <c r="D115" s="24">
        <f t="shared" si="4"/>
        <v>7.2</v>
      </c>
      <c r="E115" s="24">
        <f t="shared" si="5"/>
        <v>4.8</v>
      </c>
      <c r="F115" s="24"/>
      <c r="H115">
        <v>6</v>
      </c>
      <c r="I115">
        <v>4.8</v>
      </c>
      <c r="J115">
        <v>7.2</v>
      </c>
    </row>
    <row r="116" spans="1:14" x14ac:dyDescent="0.25">
      <c r="A116">
        <v>44009</v>
      </c>
      <c r="B116" t="s">
        <v>2844</v>
      </c>
      <c r="C116" s="24">
        <f t="shared" si="3"/>
        <v>4.4433333333333342</v>
      </c>
      <c r="D116" s="24">
        <f t="shared" si="4"/>
        <v>5.9</v>
      </c>
      <c r="E116" s="24">
        <f t="shared" si="5"/>
        <v>3.2</v>
      </c>
      <c r="F116" s="24">
        <v>4.2300000000000004</v>
      </c>
      <c r="G116">
        <v>3.2</v>
      </c>
      <c r="J116">
        <v>5.9</v>
      </c>
    </row>
    <row r="117" spans="1:14" x14ac:dyDescent="0.25">
      <c r="A117">
        <v>44005</v>
      </c>
      <c r="B117" t="s">
        <v>2844</v>
      </c>
      <c r="C117" s="24">
        <f t="shared" si="3"/>
        <v>4.4433333333333342</v>
      </c>
      <c r="D117" s="24">
        <f t="shared" si="4"/>
        <v>5.9</v>
      </c>
      <c r="E117" s="24">
        <f t="shared" si="5"/>
        <v>3.2</v>
      </c>
      <c r="F117" s="24">
        <v>4.2300000000000004</v>
      </c>
      <c r="G117">
        <v>3.2</v>
      </c>
      <c r="J117">
        <v>5.9</v>
      </c>
    </row>
    <row r="118" spans="1:14" x14ac:dyDescent="0.25">
      <c r="A118">
        <v>53011</v>
      </c>
      <c r="B118" t="s">
        <v>2844</v>
      </c>
      <c r="C118" s="24">
        <f t="shared" si="3"/>
        <v>3.65</v>
      </c>
      <c r="D118" s="24">
        <f t="shared" si="4"/>
        <v>4</v>
      </c>
      <c r="E118" s="24">
        <f t="shared" si="5"/>
        <v>3.2</v>
      </c>
      <c r="F118" s="24"/>
      <c r="H118">
        <v>3.2</v>
      </c>
      <c r="I118">
        <v>3.75</v>
      </c>
      <c r="J118">
        <v>4</v>
      </c>
    </row>
    <row r="119" spans="1:14" x14ac:dyDescent="0.25">
      <c r="A119">
        <v>22023</v>
      </c>
      <c r="B119" t="s">
        <v>2844</v>
      </c>
      <c r="C119" s="24">
        <f t="shared" si="3"/>
        <v>8.3833333333333346</v>
      </c>
      <c r="D119" s="24">
        <f t="shared" si="4"/>
        <v>9.75</v>
      </c>
      <c r="E119" s="24">
        <f t="shared" si="5"/>
        <v>7.67</v>
      </c>
      <c r="F119" s="24">
        <v>9.75</v>
      </c>
      <c r="G119">
        <v>7.67</v>
      </c>
      <c r="J119">
        <v>7.73</v>
      </c>
    </row>
    <row r="120" spans="1:14" x14ac:dyDescent="0.25">
      <c r="A120">
        <v>6053</v>
      </c>
      <c r="B120" t="s">
        <v>2844</v>
      </c>
      <c r="C120" s="24">
        <f t="shared" si="3"/>
        <v>7.833333333333333</v>
      </c>
      <c r="D120" s="24">
        <f t="shared" si="4"/>
        <v>9.5</v>
      </c>
      <c r="E120" s="24">
        <f t="shared" si="5"/>
        <v>7</v>
      </c>
      <c r="F120" s="24">
        <v>7</v>
      </c>
      <c r="G120">
        <v>7</v>
      </c>
      <c r="J120">
        <v>9.5</v>
      </c>
    </row>
    <row r="121" spans="1:14" x14ac:dyDescent="0.25">
      <c r="A121">
        <v>6073</v>
      </c>
      <c r="B121" t="s">
        <v>2844</v>
      </c>
      <c r="C121" s="24">
        <f t="shared" si="3"/>
        <v>6.0333333333333341</v>
      </c>
      <c r="D121" s="24">
        <f t="shared" si="4"/>
        <v>6.1</v>
      </c>
      <c r="E121" s="24">
        <f t="shared" si="5"/>
        <v>5.9</v>
      </c>
      <c r="F121" s="24">
        <v>6.1</v>
      </c>
      <c r="G121">
        <v>6.1</v>
      </c>
      <c r="J121">
        <v>5.9</v>
      </c>
    </row>
    <row r="122" spans="1:14" x14ac:dyDescent="0.25">
      <c r="A122">
        <v>48039</v>
      </c>
      <c r="B122" t="s">
        <v>2844</v>
      </c>
      <c r="C122" s="24">
        <f t="shared" si="3"/>
        <v>4.2</v>
      </c>
      <c r="D122" s="24">
        <f t="shared" si="4"/>
        <v>8.1999999999999993</v>
      </c>
      <c r="E122" s="24">
        <f t="shared" si="5"/>
        <v>0.3</v>
      </c>
      <c r="F122" s="24"/>
      <c r="H122">
        <v>8.1999999999999993</v>
      </c>
      <c r="I122">
        <v>4.7</v>
      </c>
      <c r="J122">
        <v>5.9</v>
      </c>
      <c r="K122">
        <v>5.9</v>
      </c>
      <c r="L122">
        <v>3.3</v>
      </c>
      <c r="M122">
        <v>1.1000000000000001</v>
      </c>
      <c r="N122">
        <v>0.3</v>
      </c>
    </row>
    <row r="123" spans="1:14" x14ac:dyDescent="0.25">
      <c r="A123">
        <v>48321</v>
      </c>
      <c r="B123" t="s">
        <v>2844</v>
      </c>
      <c r="C123" s="24">
        <f t="shared" si="3"/>
        <v>4.2</v>
      </c>
      <c r="D123" s="24">
        <f t="shared" si="4"/>
        <v>8.1999999999999993</v>
      </c>
      <c r="E123" s="24">
        <f t="shared" si="5"/>
        <v>0.3</v>
      </c>
      <c r="F123" s="24"/>
      <c r="H123">
        <v>8.1999999999999993</v>
      </c>
      <c r="I123">
        <v>4.7</v>
      </c>
      <c r="J123">
        <v>5.9</v>
      </c>
      <c r="K123">
        <v>5.9</v>
      </c>
      <c r="L123">
        <v>3.3</v>
      </c>
      <c r="M123">
        <v>1.1000000000000001</v>
      </c>
      <c r="N123">
        <v>0.3</v>
      </c>
    </row>
    <row r="124" spans="1:14" x14ac:dyDescent="0.25">
      <c r="A124">
        <v>53055</v>
      </c>
      <c r="B124" t="s">
        <v>2844</v>
      </c>
      <c r="C124" s="24">
        <f t="shared" si="3"/>
        <v>3.3928571428571432</v>
      </c>
      <c r="D124" s="24">
        <f t="shared" si="4"/>
        <v>7</v>
      </c>
      <c r="E124" s="24">
        <f t="shared" si="5"/>
        <v>0.3</v>
      </c>
      <c r="F124" s="24"/>
      <c r="H124">
        <v>3.6</v>
      </c>
      <c r="I124">
        <v>3.75</v>
      </c>
      <c r="J124">
        <v>4</v>
      </c>
      <c r="K124">
        <v>4</v>
      </c>
      <c r="L124">
        <v>7</v>
      </c>
      <c r="M124">
        <v>1.1000000000000001</v>
      </c>
      <c r="N124">
        <v>0.3</v>
      </c>
    </row>
    <row r="125" spans="1:14" x14ac:dyDescent="0.25">
      <c r="A125">
        <v>6055</v>
      </c>
      <c r="B125" t="s">
        <v>2844</v>
      </c>
      <c r="C125" s="24">
        <f t="shared" si="3"/>
        <v>3.08</v>
      </c>
      <c r="D125" s="24">
        <f t="shared" si="4"/>
        <v>6.5</v>
      </c>
      <c r="E125" s="24">
        <f t="shared" si="5"/>
        <v>1.37</v>
      </c>
      <c r="F125" s="24"/>
      <c r="H125">
        <v>6.5</v>
      </c>
      <c r="I125">
        <v>1.37</v>
      </c>
      <c r="J125">
        <v>1.37</v>
      </c>
    </row>
    <row r="126" spans="1:14" x14ac:dyDescent="0.25">
      <c r="A126">
        <v>6095</v>
      </c>
      <c r="B126" t="s">
        <v>2844</v>
      </c>
      <c r="C126" s="24">
        <f t="shared" si="3"/>
        <v>3.08</v>
      </c>
      <c r="D126" s="24">
        <f t="shared" si="4"/>
        <v>6.5</v>
      </c>
      <c r="E126" s="24">
        <f t="shared" si="5"/>
        <v>1.37</v>
      </c>
      <c r="F126" s="24"/>
      <c r="H126">
        <v>6.5</v>
      </c>
      <c r="I126">
        <v>1.37</v>
      </c>
      <c r="J126">
        <v>1.37</v>
      </c>
    </row>
    <row r="127" spans="1:14" x14ac:dyDescent="0.25">
      <c r="A127">
        <v>6097</v>
      </c>
      <c r="B127" t="s">
        <v>2844</v>
      </c>
      <c r="C127" s="24">
        <f t="shared" si="3"/>
        <v>3.08</v>
      </c>
      <c r="D127" s="24">
        <f t="shared" si="4"/>
        <v>6.5</v>
      </c>
      <c r="E127" s="24">
        <f t="shared" si="5"/>
        <v>1.37</v>
      </c>
      <c r="F127" s="24"/>
      <c r="H127">
        <v>6.5</v>
      </c>
      <c r="I127">
        <v>1.37</v>
      </c>
      <c r="J127">
        <v>1.37</v>
      </c>
    </row>
    <row r="128" spans="1:14" x14ac:dyDescent="0.25">
      <c r="A128">
        <v>45053</v>
      </c>
      <c r="B128" t="s">
        <v>2844</v>
      </c>
      <c r="C128" s="24">
        <f t="shared" si="3"/>
        <v>3.342857142857143</v>
      </c>
      <c r="D128" s="24">
        <f t="shared" si="4"/>
        <v>7</v>
      </c>
      <c r="E128" s="24">
        <f t="shared" si="5"/>
        <v>0.3</v>
      </c>
      <c r="F128" s="24"/>
      <c r="H128">
        <v>1.9</v>
      </c>
      <c r="I128">
        <v>4.3</v>
      </c>
      <c r="J128">
        <v>4.8</v>
      </c>
      <c r="K128">
        <v>4</v>
      </c>
      <c r="L128">
        <v>7</v>
      </c>
      <c r="M128">
        <v>1.1000000000000001</v>
      </c>
      <c r="N128">
        <v>0.3</v>
      </c>
    </row>
    <row r="129" spans="1:14" x14ac:dyDescent="0.25">
      <c r="A129">
        <v>13051</v>
      </c>
      <c r="B129" t="s">
        <v>2844</v>
      </c>
      <c r="C129" s="24">
        <f t="shared" si="3"/>
        <v>3.342857142857143</v>
      </c>
      <c r="D129" s="24">
        <f t="shared" si="4"/>
        <v>7</v>
      </c>
      <c r="E129" s="24">
        <f t="shared" si="5"/>
        <v>0.3</v>
      </c>
      <c r="F129" s="24"/>
      <c r="H129">
        <v>1.9</v>
      </c>
      <c r="I129">
        <v>4.3</v>
      </c>
      <c r="J129">
        <v>4.8</v>
      </c>
      <c r="K129">
        <v>4</v>
      </c>
      <c r="L129">
        <v>7</v>
      </c>
      <c r="M129">
        <v>1.1000000000000001</v>
      </c>
      <c r="N129">
        <v>0.3</v>
      </c>
    </row>
    <row r="130" spans="1:14" x14ac:dyDescent="0.25">
      <c r="A130">
        <v>13103</v>
      </c>
      <c r="B130" t="s">
        <v>2844</v>
      </c>
      <c r="C130" s="24">
        <f t="shared" si="3"/>
        <v>3.342857142857143</v>
      </c>
      <c r="D130" s="24">
        <f t="shared" si="4"/>
        <v>7</v>
      </c>
      <c r="E130" s="24">
        <f t="shared" si="5"/>
        <v>0.3</v>
      </c>
      <c r="F130" s="24"/>
      <c r="H130">
        <v>1.9</v>
      </c>
      <c r="I130">
        <v>4.3</v>
      </c>
      <c r="J130">
        <v>4.8</v>
      </c>
      <c r="K130">
        <v>4</v>
      </c>
      <c r="L130">
        <v>7</v>
      </c>
      <c r="M130">
        <v>1.1000000000000001</v>
      </c>
      <c r="N130">
        <v>0.3</v>
      </c>
    </row>
    <row r="131" spans="1:14" x14ac:dyDescent="0.25">
      <c r="A131">
        <v>6059</v>
      </c>
      <c r="B131" t="s">
        <v>2844</v>
      </c>
      <c r="C131" s="24">
        <f t="shared" ref="C131:C190" si="6">AVERAGE(F131:N131)</f>
        <v>3.3333333333333335</v>
      </c>
      <c r="D131" s="24">
        <f t="shared" ref="D131:D193" si="7">MAX(F131:N131)</f>
        <v>4</v>
      </c>
      <c r="E131" s="24">
        <f t="shared" ref="E131:E193" si="8">MIN(F131:N131)</f>
        <v>2</v>
      </c>
      <c r="F131" s="24">
        <v>2</v>
      </c>
      <c r="G131">
        <v>4</v>
      </c>
      <c r="J131">
        <v>4</v>
      </c>
    </row>
    <row r="132" spans="1:14" x14ac:dyDescent="0.25">
      <c r="A132">
        <v>36103</v>
      </c>
      <c r="B132" t="s">
        <v>2844</v>
      </c>
      <c r="C132" s="24">
        <f t="shared" si="6"/>
        <v>2.5558333333333332</v>
      </c>
      <c r="D132" s="24">
        <f t="shared" si="7"/>
        <v>5</v>
      </c>
      <c r="E132" s="24">
        <f t="shared" si="8"/>
        <v>1</v>
      </c>
      <c r="F132" s="24"/>
      <c r="H132">
        <f>AVERAGE(0.58,4.4)</f>
        <v>2.4900000000000002</v>
      </c>
      <c r="I132">
        <f>AVERAGE(4.06,4.23)</f>
        <v>4.1449999999999996</v>
      </c>
      <c r="J132">
        <v>5</v>
      </c>
      <c r="K132">
        <v>1</v>
      </c>
      <c r="M132">
        <v>1.1000000000000001</v>
      </c>
      <c r="N132">
        <v>1.6</v>
      </c>
    </row>
    <row r="133" spans="1:14" x14ac:dyDescent="0.25">
      <c r="A133">
        <v>22045</v>
      </c>
      <c r="B133" t="s">
        <v>2844</v>
      </c>
      <c r="C133" s="24">
        <f t="shared" si="6"/>
        <v>4.833333333333333</v>
      </c>
      <c r="D133" s="24">
        <f t="shared" si="7"/>
        <v>5.9</v>
      </c>
      <c r="E133" s="24">
        <f t="shared" si="8"/>
        <v>3.9</v>
      </c>
      <c r="F133" s="24">
        <v>3.9</v>
      </c>
      <c r="G133">
        <v>4.7</v>
      </c>
      <c r="J133">
        <v>5.9</v>
      </c>
    </row>
    <row r="134" spans="1:14" x14ac:dyDescent="0.25">
      <c r="A134">
        <v>41041</v>
      </c>
      <c r="B134" t="s">
        <v>2844</v>
      </c>
      <c r="C134" s="24">
        <f t="shared" si="6"/>
        <v>3</v>
      </c>
      <c r="D134" s="24">
        <f t="shared" si="7"/>
        <v>3</v>
      </c>
      <c r="E134" s="24">
        <f t="shared" si="8"/>
        <v>3</v>
      </c>
      <c r="F134" s="24"/>
      <c r="H134">
        <v>3</v>
      </c>
      <c r="I134">
        <v>3</v>
      </c>
      <c r="J134">
        <v>3</v>
      </c>
    </row>
    <row r="135" spans="1:14" x14ac:dyDescent="0.25">
      <c r="A135">
        <v>12065</v>
      </c>
      <c r="B135" t="s">
        <v>2844</v>
      </c>
      <c r="C135" s="24">
        <f t="shared" si="6"/>
        <v>4.2857142857142865</v>
      </c>
      <c r="D135" s="24">
        <f t="shared" si="7"/>
        <v>7</v>
      </c>
      <c r="E135" s="24">
        <f t="shared" si="8"/>
        <v>0.3</v>
      </c>
      <c r="F135" s="24"/>
      <c r="H135">
        <v>4.9000000000000004</v>
      </c>
      <c r="I135">
        <v>4.9000000000000004</v>
      </c>
      <c r="J135">
        <v>5.9</v>
      </c>
      <c r="K135">
        <v>5.9</v>
      </c>
      <c r="L135">
        <v>7</v>
      </c>
      <c r="M135">
        <v>1.1000000000000001</v>
      </c>
      <c r="N135">
        <v>0.3</v>
      </c>
    </row>
    <row r="136" spans="1:14" x14ac:dyDescent="0.25">
      <c r="A136">
        <v>12123</v>
      </c>
      <c r="B136" t="s">
        <v>2844</v>
      </c>
      <c r="C136" s="24">
        <f t="shared" si="6"/>
        <v>4.2857142857142865</v>
      </c>
      <c r="D136" s="24">
        <f t="shared" si="7"/>
        <v>7</v>
      </c>
      <c r="E136" s="24">
        <f t="shared" si="8"/>
        <v>0.3</v>
      </c>
      <c r="F136" s="24"/>
      <c r="H136">
        <v>4.9000000000000004</v>
      </c>
      <c r="I136">
        <v>4.9000000000000004</v>
      </c>
      <c r="J136">
        <v>5.9</v>
      </c>
      <c r="K136">
        <v>5.9</v>
      </c>
      <c r="L136">
        <v>7</v>
      </c>
      <c r="M136">
        <v>1.1000000000000001</v>
      </c>
      <c r="N136">
        <v>0.3</v>
      </c>
    </row>
    <row r="137" spans="1:14" x14ac:dyDescent="0.25">
      <c r="A137">
        <v>12129</v>
      </c>
      <c r="B137" t="s">
        <v>2844</v>
      </c>
      <c r="C137" s="24">
        <f t="shared" si="6"/>
        <v>4.2857142857142865</v>
      </c>
      <c r="D137" s="24">
        <f t="shared" si="7"/>
        <v>7</v>
      </c>
      <c r="E137" s="24">
        <f t="shared" si="8"/>
        <v>0.3</v>
      </c>
      <c r="F137" s="24"/>
      <c r="H137">
        <v>4.9000000000000004</v>
      </c>
      <c r="I137">
        <v>4.9000000000000004</v>
      </c>
      <c r="J137">
        <v>5.9</v>
      </c>
      <c r="K137">
        <v>5.9</v>
      </c>
      <c r="L137">
        <v>7</v>
      </c>
      <c r="M137">
        <v>1.1000000000000001</v>
      </c>
      <c r="N137">
        <v>0.3</v>
      </c>
    </row>
    <row r="138" spans="1:14" x14ac:dyDescent="0.25">
      <c r="A138">
        <v>12037</v>
      </c>
      <c r="B138" t="s">
        <v>2844</v>
      </c>
      <c r="C138" s="24">
        <f t="shared" si="6"/>
        <v>4.8666666666666663</v>
      </c>
      <c r="D138" s="24">
        <f t="shared" si="7"/>
        <v>5.9</v>
      </c>
      <c r="E138" s="24">
        <f t="shared" si="8"/>
        <v>4</v>
      </c>
      <c r="F138" s="24">
        <v>4</v>
      </c>
      <c r="G138">
        <v>4.7</v>
      </c>
      <c r="J138">
        <v>5.9</v>
      </c>
    </row>
    <row r="139" spans="1:14" x14ac:dyDescent="0.25">
      <c r="A139">
        <v>12045</v>
      </c>
      <c r="B139" t="s">
        <v>2844</v>
      </c>
      <c r="C139" s="24">
        <f t="shared" si="6"/>
        <v>4.8666666666666663</v>
      </c>
      <c r="D139" s="24">
        <f t="shared" si="7"/>
        <v>5.9</v>
      </c>
      <c r="E139" s="24">
        <f t="shared" si="8"/>
        <v>4</v>
      </c>
      <c r="F139" s="24">
        <v>4</v>
      </c>
      <c r="G139">
        <v>4.7</v>
      </c>
      <c r="J139">
        <v>5.9</v>
      </c>
    </row>
    <row r="140" spans="1:14" x14ac:dyDescent="0.25">
      <c r="A140">
        <v>9007</v>
      </c>
      <c r="B140" t="s">
        <v>2844</v>
      </c>
      <c r="C140" s="24">
        <f t="shared" si="6"/>
        <v>3.4833333333333329</v>
      </c>
      <c r="D140" s="24">
        <f t="shared" si="7"/>
        <v>5.9</v>
      </c>
      <c r="E140" s="24">
        <f t="shared" si="8"/>
        <v>2.2749999999999999</v>
      </c>
      <c r="F140" s="24">
        <v>2.2749999999999999</v>
      </c>
      <c r="G140">
        <v>2.2749999999999999</v>
      </c>
      <c r="J140">
        <v>5.9</v>
      </c>
    </row>
    <row r="141" spans="1:14" x14ac:dyDescent="0.25">
      <c r="A141">
        <v>34033</v>
      </c>
      <c r="B141" t="s">
        <v>2844</v>
      </c>
      <c r="C141" s="24">
        <f t="shared" si="6"/>
        <v>4</v>
      </c>
      <c r="D141" s="24">
        <f t="shared" si="7"/>
        <v>4</v>
      </c>
      <c r="E141" s="24">
        <f t="shared" si="8"/>
        <v>4</v>
      </c>
      <c r="F141" s="24"/>
      <c r="H141">
        <v>4</v>
      </c>
      <c r="I141">
        <v>4</v>
      </c>
      <c r="J141">
        <v>4</v>
      </c>
    </row>
    <row r="142" spans="1:14" x14ac:dyDescent="0.25">
      <c r="A142">
        <v>37095</v>
      </c>
      <c r="B142" t="s">
        <v>2844</v>
      </c>
      <c r="C142" s="24">
        <f t="shared" si="6"/>
        <v>3.5000000000000004</v>
      </c>
      <c r="D142" s="24">
        <f t="shared" si="7"/>
        <v>5.9</v>
      </c>
      <c r="E142" s="24">
        <f t="shared" si="8"/>
        <v>0.3</v>
      </c>
      <c r="F142" s="24"/>
      <c r="H142">
        <v>3.7</v>
      </c>
      <c r="I142">
        <v>4.0999999999999996</v>
      </c>
      <c r="J142">
        <v>5.9</v>
      </c>
      <c r="K142">
        <v>5.9</v>
      </c>
      <c r="M142">
        <v>1.1000000000000001</v>
      </c>
      <c r="N142">
        <v>0.3</v>
      </c>
    </row>
    <row r="143" spans="1:14" x14ac:dyDescent="0.25">
      <c r="A143">
        <v>48245</v>
      </c>
      <c r="B143" t="s">
        <v>2844</v>
      </c>
      <c r="C143" s="24">
        <f t="shared" si="6"/>
        <v>8.6100000000000012</v>
      </c>
      <c r="D143" s="24">
        <f t="shared" si="7"/>
        <v>10.43</v>
      </c>
      <c r="E143" s="24">
        <f t="shared" si="8"/>
        <v>7.67</v>
      </c>
      <c r="F143" s="24"/>
      <c r="H143">
        <v>10.43</v>
      </c>
      <c r="I143">
        <v>7.67</v>
      </c>
      <c r="J143">
        <v>7.73</v>
      </c>
    </row>
    <row r="144" spans="1:14" x14ac:dyDescent="0.25">
      <c r="A144">
        <v>36103</v>
      </c>
      <c r="B144" t="s">
        <v>2844</v>
      </c>
      <c r="C144" s="24">
        <f t="shared" si="6"/>
        <v>4</v>
      </c>
      <c r="D144" s="24">
        <f t="shared" si="7"/>
        <v>5.9</v>
      </c>
      <c r="E144" s="24">
        <f t="shared" si="8"/>
        <v>3.05</v>
      </c>
      <c r="F144" s="24">
        <v>3.05</v>
      </c>
      <c r="I144">
        <v>3.05</v>
      </c>
      <c r="J144">
        <v>5.9</v>
      </c>
    </row>
    <row r="145" spans="1:14" x14ac:dyDescent="0.25">
      <c r="A145">
        <v>12021</v>
      </c>
      <c r="B145" t="s">
        <v>2844</v>
      </c>
      <c r="C145" s="24">
        <f t="shared" si="6"/>
        <v>4.8666666666666663</v>
      </c>
      <c r="D145" s="24">
        <f t="shared" si="7"/>
        <v>5.9</v>
      </c>
      <c r="E145" s="24">
        <f t="shared" si="8"/>
        <v>4</v>
      </c>
      <c r="F145" s="24"/>
      <c r="H145">
        <v>4</v>
      </c>
      <c r="I145">
        <v>4.7</v>
      </c>
      <c r="J145">
        <v>5.9</v>
      </c>
    </row>
    <row r="146" spans="1:14" x14ac:dyDescent="0.25">
      <c r="A146">
        <v>12087</v>
      </c>
      <c r="B146" t="s">
        <v>2844</v>
      </c>
      <c r="C146" s="24">
        <f t="shared" si="6"/>
        <v>4.8666666666666663</v>
      </c>
      <c r="D146" s="24">
        <f t="shared" si="7"/>
        <v>5.9</v>
      </c>
      <c r="E146" s="24">
        <f t="shared" si="8"/>
        <v>4</v>
      </c>
      <c r="F146" s="24"/>
      <c r="H146">
        <v>4</v>
      </c>
      <c r="I146">
        <v>4.7</v>
      </c>
      <c r="J146">
        <v>5.9</v>
      </c>
    </row>
    <row r="147" spans="1:14" x14ac:dyDescent="0.25">
      <c r="A147">
        <v>6073</v>
      </c>
      <c r="B147" t="s">
        <v>2844</v>
      </c>
      <c r="C147" s="24">
        <f t="shared" si="6"/>
        <v>6.0333333333333341</v>
      </c>
      <c r="D147" s="24">
        <f t="shared" si="7"/>
        <v>6.1</v>
      </c>
      <c r="E147" s="24">
        <f t="shared" si="8"/>
        <v>5.9</v>
      </c>
      <c r="F147" s="24">
        <v>6.1</v>
      </c>
      <c r="G147">
        <v>6.1</v>
      </c>
      <c r="J147">
        <v>5.9</v>
      </c>
    </row>
    <row r="148" spans="1:14" x14ac:dyDescent="0.25">
      <c r="A148">
        <v>45053</v>
      </c>
      <c r="B148" t="s">
        <v>2844</v>
      </c>
      <c r="C148" s="24">
        <f t="shared" si="6"/>
        <v>2.7333333333333338</v>
      </c>
      <c r="D148" s="24">
        <f t="shared" si="7"/>
        <v>4.8</v>
      </c>
      <c r="E148" s="24">
        <f t="shared" si="8"/>
        <v>0.3</v>
      </c>
      <c r="F148" s="24"/>
      <c r="H148">
        <v>1.9</v>
      </c>
      <c r="I148">
        <v>4.3</v>
      </c>
      <c r="J148">
        <v>4.8</v>
      </c>
      <c r="K148">
        <v>4</v>
      </c>
      <c r="M148">
        <v>1.1000000000000001</v>
      </c>
      <c r="N148">
        <v>0.3</v>
      </c>
    </row>
    <row r="149" spans="1:14" x14ac:dyDescent="0.25">
      <c r="A149">
        <v>45043</v>
      </c>
      <c r="B149" t="s">
        <v>2844</v>
      </c>
      <c r="C149" s="24">
        <f t="shared" si="6"/>
        <v>2.4571428571428577</v>
      </c>
      <c r="D149" s="24">
        <f t="shared" si="7"/>
        <v>4.8</v>
      </c>
      <c r="E149" s="24">
        <f t="shared" si="8"/>
        <v>0</v>
      </c>
      <c r="F149" s="24"/>
      <c r="H149">
        <v>1.9</v>
      </c>
      <c r="I149">
        <v>4.3</v>
      </c>
      <c r="J149">
        <v>4.8</v>
      </c>
      <c r="K149">
        <v>4.8</v>
      </c>
      <c r="L149">
        <v>0</v>
      </c>
      <c r="M149">
        <v>1.1000000000000001</v>
      </c>
      <c r="N149">
        <v>0.3</v>
      </c>
    </row>
    <row r="150" spans="1:14" x14ac:dyDescent="0.25">
      <c r="A150">
        <v>45051</v>
      </c>
      <c r="B150" t="s">
        <v>2844</v>
      </c>
      <c r="C150" s="24">
        <f t="shared" si="6"/>
        <v>2.4571428571428577</v>
      </c>
      <c r="D150" s="24">
        <f t="shared" si="7"/>
        <v>4.8</v>
      </c>
      <c r="E150" s="24">
        <f t="shared" si="8"/>
        <v>0</v>
      </c>
      <c r="F150" s="24"/>
      <c r="H150">
        <v>1.9</v>
      </c>
      <c r="I150">
        <v>4.3</v>
      </c>
      <c r="J150">
        <v>4.8</v>
      </c>
      <c r="K150">
        <v>4.8</v>
      </c>
      <c r="L150">
        <v>0</v>
      </c>
      <c r="M150">
        <v>1.1000000000000001</v>
      </c>
      <c r="N150">
        <v>0.3</v>
      </c>
    </row>
    <row r="151" spans="1:14" x14ac:dyDescent="0.25">
      <c r="A151">
        <v>45067</v>
      </c>
      <c r="B151" t="s">
        <v>2844</v>
      </c>
      <c r="C151" s="24">
        <f t="shared" si="6"/>
        <v>2.4571428571428577</v>
      </c>
      <c r="D151" s="24">
        <f t="shared" si="7"/>
        <v>4.8</v>
      </c>
      <c r="E151" s="24">
        <f t="shared" si="8"/>
        <v>0</v>
      </c>
      <c r="F151" s="24"/>
      <c r="H151">
        <v>1.9</v>
      </c>
      <c r="I151">
        <v>4.3</v>
      </c>
      <c r="J151">
        <v>4.8</v>
      </c>
      <c r="K151">
        <v>4.8</v>
      </c>
      <c r="L151">
        <v>0</v>
      </c>
      <c r="M151">
        <v>1.1000000000000001</v>
      </c>
      <c r="N151">
        <v>0.3</v>
      </c>
    </row>
    <row r="152" spans="1:14" x14ac:dyDescent="0.25">
      <c r="A152">
        <v>13051</v>
      </c>
      <c r="B152" t="s">
        <v>2844</v>
      </c>
      <c r="C152" s="24">
        <f t="shared" si="6"/>
        <v>2.7333333333333338</v>
      </c>
      <c r="D152" s="24">
        <f t="shared" si="7"/>
        <v>4.8</v>
      </c>
      <c r="E152" s="24">
        <f t="shared" si="8"/>
        <v>0.3</v>
      </c>
      <c r="F152" s="24"/>
      <c r="H152">
        <v>1.9</v>
      </c>
      <c r="I152">
        <v>4.3</v>
      </c>
      <c r="J152">
        <v>4.8</v>
      </c>
      <c r="K152">
        <v>4</v>
      </c>
      <c r="M152">
        <v>1.1000000000000001</v>
      </c>
      <c r="N152">
        <v>0.3</v>
      </c>
    </row>
    <row r="153" spans="1:14" x14ac:dyDescent="0.25">
      <c r="A153">
        <v>36103</v>
      </c>
      <c r="B153" t="s">
        <v>2844</v>
      </c>
      <c r="C153" s="24">
        <f t="shared" si="6"/>
        <v>2.5558333333333332</v>
      </c>
      <c r="D153" s="24">
        <f t="shared" si="7"/>
        <v>5</v>
      </c>
      <c r="E153" s="24">
        <f t="shared" si="8"/>
        <v>1</v>
      </c>
      <c r="F153" s="24"/>
      <c r="H153">
        <f>AVERAGE(0.58, 4.4)</f>
        <v>2.4900000000000002</v>
      </c>
      <c r="I153">
        <f>AVERAGE(4.06, 4.23)</f>
        <v>4.1449999999999996</v>
      </c>
      <c r="J153">
        <v>5</v>
      </c>
      <c r="K153">
        <v>1</v>
      </c>
      <c r="M153">
        <v>1.1000000000000001</v>
      </c>
      <c r="N153">
        <v>1.6</v>
      </c>
    </row>
    <row r="154" spans="1:14" x14ac:dyDescent="0.25">
      <c r="A154">
        <v>53049</v>
      </c>
      <c r="B154" t="s">
        <v>2844</v>
      </c>
      <c r="C154" s="24">
        <f t="shared" si="6"/>
        <v>2.5666666666666669</v>
      </c>
      <c r="D154" s="24">
        <f t="shared" si="7"/>
        <v>2.8</v>
      </c>
      <c r="E154" s="24">
        <f t="shared" si="8"/>
        <v>2.1</v>
      </c>
      <c r="F154" s="24"/>
      <c r="H154">
        <v>2.1</v>
      </c>
      <c r="I154">
        <v>2.8</v>
      </c>
      <c r="J154">
        <v>2.8</v>
      </c>
    </row>
    <row r="155" spans="1:14" x14ac:dyDescent="0.25">
      <c r="A155">
        <v>13191</v>
      </c>
      <c r="B155" t="s">
        <v>2844</v>
      </c>
      <c r="C155" s="24">
        <f t="shared" si="6"/>
        <v>2.7333333333333338</v>
      </c>
      <c r="D155" s="24">
        <f t="shared" si="7"/>
        <v>4.8</v>
      </c>
      <c r="E155" s="24">
        <f t="shared" si="8"/>
        <v>0.3</v>
      </c>
      <c r="F155" s="24"/>
      <c r="H155">
        <v>1.9</v>
      </c>
      <c r="I155">
        <v>4.3</v>
      </c>
      <c r="J155">
        <v>4.8</v>
      </c>
      <c r="K155">
        <v>4</v>
      </c>
      <c r="M155">
        <v>1.1000000000000001</v>
      </c>
      <c r="N155">
        <v>0.3</v>
      </c>
    </row>
    <row r="156" spans="1:14" x14ac:dyDescent="0.25">
      <c r="A156">
        <v>48071</v>
      </c>
      <c r="B156" t="s">
        <v>2843</v>
      </c>
      <c r="C156" s="24">
        <f t="shared" si="6"/>
        <v>5.2</v>
      </c>
      <c r="D156" s="24">
        <f t="shared" si="7"/>
        <v>5.2</v>
      </c>
      <c r="E156" s="24">
        <f t="shared" si="8"/>
        <v>5.2</v>
      </c>
      <c r="F156" s="24">
        <v>5.2</v>
      </c>
    </row>
    <row r="157" spans="1:14" x14ac:dyDescent="0.25">
      <c r="A157">
        <v>48201</v>
      </c>
      <c r="B157" t="s">
        <v>2843</v>
      </c>
      <c r="C157" s="24">
        <f t="shared" si="6"/>
        <v>7.9</v>
      </c>
      <c r="D157" s="24">
        <f t="shared" si="7"/>
        <v>7.9</v>
      </c>
      <c r="E157" s="24">
        <f t="shared" si="8"/>
        <v>7.9</v>
      </c>
      <c r="F157" s="24">
        <v>7.9</v>
      </c>
    </row>
    <row r="158" spans="1:14" x14ac:dyDescent="0.25">
      <c r="A158">
        <v>48167</v>
      </c>
      <c r="B158" t="s">
        <v>2843</v>
      </c>
      <c r="C158" s="24">
        <f t="shared" si="6"/>
        <v>0</v>
      </c>
      <c r="D158" s="24">
        <f t="shared" si="7"/>
        <v>0</v>
      </c>
      <c r="E158" s="24">
        <f t="shared" si="8"/>
        <v>0</v>
      </c>
      <c r="F158" s="24">
        <v>0</v>
      </c>
    </row>
    <row r="159" spans="1:14" x14ac:dyDescent="0.25">
      <c r="A159">
        <v>22023</v>
      </c>
      <c r="B159" t="s">
        <v>2843</v>
      </c>
      <c r="C159" s="24">
        <f t="shared" si="6"/>
        <v>5.9</v>
      </c>
      <c r="D159" s="24">
        <f t="shared" si="7"/>
        <v>5.9</v>
      </c>
      <c r="E159" s="24">
        <f t="shared" si="8"/>
        <v>5.9</v>
      </c>
      <c r="F159" s="24">
        <v>5.9</v>
      </c>
    </row>
    <row r="160" spans="1:14" x14ac:dyDescent="0.25">
      <c r="A160">
        <v>22113</v>
      </c>
      <c r="B160" t="s">
        <v>2843</v>
      </c>
      <c r="C160" s="24">
        <f t="shared" si="6"/>
        <v>9.8000000000000007</v>
      </c>
      <c r="D160" s="24">
        <f t="shared" si="7"/>
        <v>9.8000000000000007</v>
      </c>
      <c r="E160" s="24">
        <f t="shared" si="8"/>
        <v>9.8000000000000007</v>
      </c>
      <c r="F160" s="24">
        <v>9.8000000000000007</v>
      </c>
    </row>
    <row r="161" spans="1:6" x14ac:dyDescent="0.25">
      <c r="A161">
        <v>48245</v>
      </c>
      <c r="B161" t="s">
        <v>2843</v>
      </c>
      <c r="C161" s="24">
        <f t="shared" si="6"/>
        <v>1.92</v>
      </c>
      <c r="D161" s="24">
        <f t="shared" si="7"/>
        <v>1.92</v>
      </c>
      <c r="E161" s="24">
        <f t="shared" si="8"/>
        <v>1.92</v>
      </c>
      <c r="F161" s="24">
        <v>1.92</v>
      </c>
    </row>
    <row r="162" spans="1:6" x14ac:dyDescent="0.25">
      <c r="A162">
        <v>28059</v>
      </c>
      <c r="B162" t="s">
        <v>2843</v>
      </c>
      <c r="C162" s="24">
        <f t="shared" si="6"/>
        <v>4.8</v>
      </c>
      <c r="D162" s="24">
        <f t="shared" si="7"/>
        <v>4.8</v>
      </c>
      <c r="E162" s="24">
        <f t="shared" si="8"/>
        <v>4.8</v>
      </c>
      <c r="F162" s="24">
        <f>AVERAGE(3.5, 6.1)</f>
        <v>4.8</v>
      </c>
    </row>
    <row r="163" spans="1:6" x14ac:dyDescent="0.25">
      <c r="A163">
        <v>22109</v>
      </c>
      <c r="B163" t="s">
        <v>2843</v>
      </c>
      <c r="C163" s="24">
        <f t="shared" si="6"/>
        <v>9.8000000000000007</v>
      </c>
      <c r="D163" s="24">
        <f t="shared" si="7"/>
        <v>9.8000000000000007</v>
      </c>
      <c r="E163" s="24">
        <f t="shared" si="8"/>
        <v>9.8000000000000007</v>
      </c>
      <c r="F163" s="24">
        <v>9.8000000000000007</v>
      </c>
    </row>
    <row r="164" spans="1:6" x14ac:dyDescent="0.25">
      <c r="A164">
        <v>22023</v>
      </c>
      <c r="B164" t="s">
        <v>2843</v>
      </c>
      <c r="C164" s="24">
        <f t="shared" si="6"/>
        <v>7.8</v>
      </c>
      <c r="D164" s="24">
        <f t="shared" si="7"/>
        <v>7.8</v>
      </c>
      <c r="E164" s="24">
        <f t="shared" si="8"/>
        <v>7.8</v>
      </c>
      <c r="F164" s="24">
        <v>7.8</v>
      </c>
    </row>
    <row r="165" spans="1:6" x14ac:dyDescent="0.25">
      <c r="A165">
        <v>22023</v>
      </c>
      <c r="B165" t="s">
        <v>2843</v>
      </c>
      <c r="C165" s="24">
        <f t="shared" si="6"/>
        <v>7.8</v>
      </c>
      <c r="D165" s="24">
        <f t="shared" si="7"/>
        <v>7.8</v>
      </c>
      <c r="E165" s="24">
        <f t="shared" si="8"/>
        <v>7.8</v>
      </c>
      <c r="F165" s="24">
        <v>7.8</v>
      </c>
    </row>
    <row r="166" spans="1:6" x14ac:dyDescent="0.25">
      <c r="A166">
        <v>22023</v>
      </c>
      <c r="B166" t="s">
        <v>2843</v>
      </c>
      <c r="C166" s="24">
        <f t="shared" si="6"/>
        <v>7.8</v>
      </c>
      <c r="D166" s="24">
        <f t="shared" si="7"/>
        <v>7.8</v>
      </c>
      <c r="E166" s="24">
        <f t="shared" si="8"/>
        <v>7.8</v>
      </c>
      <c r="F166" s="24">
        <v>7.8</v>
      </c>
    </row>
    <row r="167" spans="1:6" x14ac:dyDescent="0.25">
      <c r="A167">
        <v>12037</v>
      </c>
      <c r="B167" t="s">
        <v>2843</v>
      </c>
      <c r="C167" s="24">
        <f t="shared" si="6"/>
        <v>3.03</v>
      </c>
      <c r="D167" s="24">
        <f t="shared" si="7"/>
        <v>3.03</v>
      </c>
      <c r="E167" s="24">
        <f t="shared" si="8"/>
        <v>3.03</v>
      </c>
      <c r="F167" s="24">
        <v>3.03</v>
      </c>
    </row>
    <row r="168" spans="1:6" x14ac:dyDescent="0.25">
      <c r="A168">
        <v>12037</v>
      </c>
      <c r="B168" t="s">
        <v>2843</v>
      </c>
      <c r="C168" s="24">
        <f t="shared" si="6"/>
        <v>3.8</v>
      </c>
      <c r="D168" s="24">
        <f t="shared" si="7"/>
        <v>3.8</v>
      </c>
      <c r="E168" s="24">
        <f t="shared" si="8"/>
        <v>3.8</v>
      </c>
      <c r="F168" s="24">
        <v>3.8</v>
      </c>
    </row>
    <row r="169" spans="1:6" x14ac:dyDescent="0.25">
      <c r="A169">
        <v>12037</v>
      </c>
      <c r="B169" t="s">
        <v>2843</v>
      </c>
      <c r="C169" s="24">
        <f t="shared" si="6"/>
        <v>10.44</v>
      </c>
      <c r="D169" s="24">
        <f t="shared" si="7"/>
        <v>10.44</v>
      </c>
      <c r="E169" s="24">
        <f t="shared" si="8"/>
        <v>10.44</v>
      </c>
      <c r="F169" s="24">
        <v>10.44</v>
      </c>
    </row>
    <row r="170" spans="1:6" x14ac:dyDescent="0.25">
      <c r="A170">
        <v>12037</v>
      </c>
      <c r="B170" t="s">
        <v>2843</v>
      </c>
      <c r="C170" s="24">
        <f t="shared" si="6"/>
        <v>13.21</v>
      </c>
      <c r="D170" s="24">
        <f t="shared" si="7"/>
        <v>13.21</v>
      </c>
      <c r="E170" s="24">
        <f t="shared" si="8"/>
        <v>13.21</v>
      </c>
      <c r="F170" s="24">
        <v>13.21</v>
      </c>
    </row>
    <row r="171" spans="1:6" x14ac:dyDescent="0.25">
      <c r="A171">
        <v>12065</v>
      </c>
      <c r="B171" t="s">
        <v>2843</v>
      </c>
      <c r="C171" s="24">
        <f t="shared" si="6"/>
        <v>4.6399999999999997</v>
      </c>
      <c r="D171" s="24">
        <f t="shared" si="7"/>
        <v>4.6399999999999997</v>
      </c>
      <c r="E171" s="24">
        <f t="shared" si="8"/>
        <v>4.6399999999999997</v>
      </c>
      <c r="F171" s="24">
        <v>4.6399999999999997</v>
      </c>
    </row>
    <row r="172" spans="1:6" x14ac:dyDescent="0.25">
      <c r="A172">
        <v>12065</v>
      </c>
      <c r="B172" t="s">
        <v>2843</v>
      </c>
      <c r="C172" s="24">
        <f t="shared" si="6"/>
        <v>3.94</v>
      </c>
      <c r="D172" s="24">
        <f t="shared" si="7"/>
        <v>3.94</v>
      </c>
      <c r="E172" s="24">
        <f t="shared" si="8"/>
        <v>3.94</v>
      </c>
      <c r="F172" s="24">
        <v>3.94</v>
      </c>
    </row>
    <row r="173" spans="1:6" x14ac:dyDescent="0.25">
      <c r="A173">
        <v>12065</v>
      </c>
      <c r="B173" t="s">
        <v>2843</v>
      </c>
      <c r="C173" s="24">
        <f t="shared" si="6"/>
        <v>6.1</v>
      </c>
      <c r="D173" s="24">
        <f t="shared" si="7"/>
        <v>6.1</v>
      </c>
      <c r="E173" s="24">
        <f t="shared" si="8"/>
        <v>6.1</v>
      </c>
      <c r="F173" s="24">
        <v>6.1</v>
      </c>
    </row>
    <row r="174" spans="1:6" x14ac:dyDescent="0.25">
      <c r="A174">
        <v>1097</v>
      </c>
      <c r="B174" t="s">
        <v>2843</v>
      </c>
      <c r="C174" s="24">
        <f t="shared" si="6"/>
        <v>2.9</v>
      </c>
      <c r="D174" s="24">
        <f t="shared" si="7"/>
        <v>2.9</v>
      </c>
      <c r="E174" s="24">
        <f t="shared" si="8"/>
        <v>2.9</v>
      </c>
      <c r="F174" s="24">
        <v>2.9</v>
      </c>
    </row>
    <row r="175" spans="1:6" x14ac:dyDescent="0.25">
      <c r="A175">
        <v>1097</v>
      </c>
      <c r="B175" t="s">
        <v>2843</v>
      </c>
      <c r="C175" s="24">
        <f t="shared" si="6"/>
        <v>14.8</v>
      </c>
      <c r="D175" s="24">
        <f t="shared" si="7"/>
        <v>14.8</v>
      </c>
      <c r="E175" s="24">
        <f t="shared" si="8"/>
        <v>14.8</v>
      </c>
      <c r="F175" s="24">
        <v>14.8</v>
      </c>
    </row>
    <row r="176" spans="1:6" x14ac:dyDescent="0.25">
      <c r="A176">
        <v>48071</v>
      </c>
      <c r="B176" t="s">
        <v>2843</v>
      </c>
      <c r="C176" s="24">
        <f t="shared" si="6"/>
        <v>10.199999999999999</v>
      </c>
      <c r="D176" s="24">
        <f t="shared" si="7"/>
        <v>10.199999999999999</v>
      </c>
      <c r="E176" s="24">
        <f t="shared" si="8"/>
        <v>10.199999999999999</v>
      </c>
      <c r="F176" s="24">
        <v>10.199999999999999</v>
      </c>
    </row>
    <row r="177" spans="1:6" x14ac:dyDescent="0.25">
      <c r="A177">
        <v>48409</v>
      </c>
      <c r="B177" t="s">
        <v>2843</v>
      </c>
      <c r="C177" s="24">
        <f t="shared" si="6"/>
        <v>0.66</v>
      </c>
      <c r="D177" s="24">
        <f t="shared" si="7"/>
        <v>0.66</v>
      </c>
      <c r="E177" s="24">
        <f t="shared" si="8"/>
        <v>0.66</v>
      </c>
      <c r="F177" s="24">
        <v>0.66</v>
      </c>
    </row>
    <row r="178" spans="1:6" x14ac:dyDescent="0.25">
      <c r="A178">
        <v>48409</v>
      </c>
      <c r="B178" t="s">
        <v>2843</v>
      </c>
      <c r="C178" s="24">
        <f t="shared" si="6"/>
        <v>2.0499999999999998</v>
      </c>
      <c r="D178" s="24">
        <f t="shared" si="7"/>
        <v>2.0499999999999998</v>
      </c>
      <c r="E178" s="24">
        <f t="shared" si="8"/>
        <v>2.0499999999999998</v>
      </c>
      <c r="F178" s="24">
        <v>2.0499999999999998</v>
      </c>
    </row>
    <row r="179" spans="1:6" x14ac:dyDescent="0.25">
      <c r="A179">
        <v>48409</v>
      </c>
      <c r="B179" t="s">
        <v>2843</v>
      </c>
      <c r="C179" s="24">
        <f t="shared" si="6"/>
        <v>1.95</v>
      </c>
      <c r="D179" s="24">
        <f t="shared" si="7"/>
        <v>1.95</v>
      </c>
      <c r="E179" s="24">
        <f t="shared" si="8"/>
        <v>1.95</v>
      </c>
      <c r="F179" s="24">
        <v>1.95</v>
      </c>
    </row>
    <row r="180" spans="1:6" x14ac:dyDescent="0.25">
      <c r="A180">
        <v>48409</v>
      </c>
      <c r="B180" t="s">
        <v>2843</v>
      </c>
      <c r="C180" s="24">
        <f t="shared" si="6"/>
        <v>1.86</v>
      </c>
      <c r="D180" s="24">
        <f t="shared" si="7"/>
        <v>1.86</v>
      </c>
      <c r="E180" s="24">
        <f t="shared" si="8"/>
        <v>1.86</v>
      </c>
      <c r="F180" s="24">
        <v>1.86</v>
      </c>
    </row>
    <row r="181" spans="1:6" x14ac:dyDescent="0.25">
      <c r="A181">
        <v>48355</v>
      </c>
      <c r="B181" t="s">
        <v>2843</v>
      </c>
      <c r="C181" s="24">
        <f t="shared" si="6"/>
        <v>2.83</v>
      </c>
      <c r="D181" s="24">
        <f t="shared" si="7"/>
        <v>2.83</v>
      </c>
      <c r="E181" s="24">
        <f t="shared" si="8"/>
        <v>2.83</v>
      </c>
      <c r="F181" s="24">
        <v>2.83</v>
      </c>
    </row>
    <row r="182" spans="1:6" x14ac:dyDescent="0.25">
      <c r="A182">
        <v>48409</v>
      </c>
      <c r="B182" t="s">
        <v>2843</v>
      </c>
      <c r="C182" s="24">
        <f t="shared" si="6"/>
        <v>7.6</v>
      </c>
      <c r="D182" s="24">
        <f t="shared" si="7"/>
        <v>7.6</v>
      </c>
      <c r="E182" s="24">
        <f t="shared" si="8"/>
        <v>7.6</v>
      </c>
      <c r="F182" s="24">
        <v>7.6</v>
      </c>
    </row>
    <row r="183" spans="1:6" x14ac:dyDescent="0.25">
      <c r="A183">
        <v>48409</v>
      </c>
      <c r="B183" t="s">
        <v>2843</v>
      </c>
      <c r="C183" s="24">
        <f t="shared" si="6"/>
        <v>0.69</v>
      </c>
      <c r="D183" s="24">
        <f t="shared" si="7"/>
        <v>0.69</v>
      </c>
      <c r="E183" s="24">
        <f t="shared" si="8"/>
        <v>0.69</v>
      </c>
      <c r="F183" s="24">
        <v>0.69</v>
      </c>
    </row>
    <row r="184" spans="1:6" x14ac:dyDescent="0.25">
      <c r="A184">
        <v>12075</v>
      </c>
      <c r="B184" t="s">
        <v>2843</v>
      </c>
      <c r="C184" s="24">
        <f t="shared" si="6"/>
        <v>8.61</v>
      </c>
      <c r="D184" s="24">
        <f t="shared" si="7"/>
        <v>8.61</v>
      </c>
      <c r="E184" s="24">
        <f t="shared" si="8"/>
        <v>8.61</v>
      </c>
      <c r="F184" s="24">
        <v>8.61</v>
      </c>
    </row>
    <row r="185" spans="1:6" x14ac:dyDescent="0.25">
      <c r="A185">
        <v>22045</v>
      </c>
      <c r="B185" t="s">
        <v>2843</v>
      </c>
      <c r="C185" s="24">
        <f t="shared" si="6"/>
        <v>7</v>
      </c>
      <c r="D185" s="24">
        <f t="shared" si="7"/>
        <v>7</v>
      </c>
      <c r="E185" s="24">
        <f t="shared" si="8"/>
        <v>7</v>
      </c>
      <c r="F185" s="24">
        <v>7</v>
      </c>
    </row>
    <row r="186" spans="1:6" x14ac:dyDescent="0.25">
      <c r="A186">
        <v>22113</v>
      </c>
      <c r="B186" t="s">
        <v>2843</v>
      </c>
      <c r="C186" s="24">
        <f t="shared" si="6"/>
        <v>4.8</v>
      </c>
      <c r="D186" s="24">
        <f t="shared" si="7"/>
        <v>4.8</v>
      </c>
      <c r="E186" s="24">
        <f t="shared" si="8"/>
        <v>4.8</v>
      </c>
      <c r="F186" s="24">
        <v>4.8</v>
      </c>
    </row>
    <row r="187" spans="1:6" x14ac:dyDescent="0.25">
      <c r="A187">
        <v>22101</v>
      </c>
      <c r="B187" t="s">
        <v>2843</v>
      </c>
      <c r="C187" s="24">
        <f t="shared" si="6"/>
        <v>5.5</v>
      </c>
      <c r="D187" s="24">
        <f t="shared" si="7"/>
        <v>5.5</v>
      </c>
      <c r="E187" s="24">
        <f t="shared" si="8"/>
        <v>5.5</v>
      </c>
      <c r="F187" s="24">
        <v>5.5</v>
      </c>
    </row>
    <row r="188" spans="1:6" x14ac:dyDescent="0.25">
      <c r="A188">
        <v>48057</v>
      </c>
      <c r="B188" t="s">
        <v>2843</v>
      </c>
      <c r="C188" s="24">
        <f t="shared" si="6"/>
        <v>4.8</v>
      </c>
      <c r="D188" s="24">
        <f t="shared" si="7"/>
        <v>4.8</v>
      </c>
      <c r="E188" s="24">
        <f t="shared" si="8"/>
        <v>4.8</v>
      </c>
      <c r="F188" s="24">
        <v>4.8</v>
      </c>
    </row>
    <row r="189" spans="1:6" x14ac:dyDescent="0.25">
      <c r="A189">
        <v>22023</v>
      </c>
      <c r="B189" t="s">
        <v>2843</v>
      </c>
      <c r="C189" s="24">
        <f t="shared" si="6"/>
        <v>6.5</v>
      </c>
      <c r="D189" s="24">
        <f t="shared" si="7"/>
        <v>6.5</v>
      </c>
      <c r="E189" s="24">
        <f t="shared" si="8"/>
        <v>6.5</v>
      </c>
      <c r="F189" s="24">
        <v>6.5</v>
      </c>
    </row>
    <row r="190" spans="1:6" x14ac:dyDescent="0.25">
      <c r="A190">
        <v>22023</v>
      </c>
      <c r="B190" t="s">
        <v>2843</v>
      </c>
      <c r="C190" s="24">
        <f t="shared" si="6"/>
        <v>8.3000000000000007</v>
      </c>
      <c r="D190" s="24">
        <f t="shared" si="7"/>
        <v>8.3000000000000007</v>
      </c>
      <c r="E190" s="24">
        <f t="shared" si="8"/>
        <v>8.3000000000000007</v>
      </c>
      <c r="F190" s="24">
        <v>8.3000000000000007</v>
      </c>
    </row>
    <row r="191" spans="1:6" x14ac:dyDescent="0.25">
      <c r="A191">
        <v>22023</v>
      </c>
      <c r="B191" t="s">
        <v>2843</v>
      </c>
      <c r="C191" s="24">
        <f t="shared" ref="C191:C249" si="9">AVERAGE(F191:N191)</f>
        <v>7.8</v>
      </c>
      <c r="D191" s="24">
        <f t="shared" si="7"/>
        <v>7.8</v>
      </c>
      <c r="E191" s="24">
        <f t="shared" si="8"/>
        <v>7.8</v>
      </c>
      <c r="F191" s="24">
        <v>7.8</v>
      </c>
    </row>
    <row r="192" spans="1:6" x14ac:dyDescent="0.25">
      <c r="A192">
        <v>22023</v>
      </c>
      <c r="B192" t="s">
        <v>2843</v>
      </c>
      <c r="C192" s="24">
        <f t="shared" si="9"/>
        <v>7.8</v>
      </c>
      <c r="D192" s="24">
        <f t="shared" si="7"/>
        <v>7.8</v>
      </c>
      <c r="E192" s="24">
        <f t="shared" si="8"/>
        <v>7.8</v>
      </c>
      <c r="F192" s="24">
        <v>7.8</v>
      </c>
    </row>
    <row r="193" spans="1:6" x14ac:dyDescent="0.25">
      <c r="A193">
        <v>12045</v>
      </c>
      <c r="B193" t="s">
        <v>2843</v>
      </c>
      <c r="C193" s="24">
        <f t="shared" si="9"/>
        <v>8.32</v>
      </c>
      <c r="D193" s="24">
        <f t="shared" si="7"/>
        <v>8.32</v>
      </c>
      <c r="E193" s="24">
        <f t="shared" si="8"/>
        <v>8.32</v>
      </c>
      <c r="F193" s="24">
        <v>8.32</v>
      </c>
    </row>
    <row r="194" spans="1:6" x14ac:dyDescent="0.25">
      <c r="A194">
        <v>12029</v>
      </c>
      <c r="B194" t="s">
        <v>2843</v>
      </c>
      <c r="C194" s="24">
        <f t="shared" si="9"/>
        <v>5.77</v>
      </c>
      <c r="D194" s="24">
        <f t="shared" ref="D194:D257" si="10">MAX(F194:N194)</f>
        <v>5.77</v>
      </c>
      <c r="E194" s="24">
        <f t="shared" ref="E194:E257" si="11">MIN(F194:N194)</f>
        <v>5.77</v>
      </c>
      <c r="F194" s="24">
        <v>5.77</v>
      </c>
    </row>
    <row r="195" spans="1:6" x14ac:dyDescent="0.25">
      <c r="A195">
        <v>12029</v>
      </c>
      <c r="B195" t="s">
        <v>2843</v>
      </c>
      <c r="C195" s="24">
        <f t="shared" si="9"/>
        <v>5.8</v>
      </c>
      <c r="D195" s="24">
        <f t="shared" si="10"/>
        <v>5.8</v>
      </c>
      <c r="E195" s="24">
        <f t="shared" si="11"/>
        <v>5.8</v>
      </c>
      <c r="F195" s="24">
        <v>5.8</v>
      </c>
    </row>
    <row r="196" spans="1:6" x14ac:dyDescent="0.25">
      <c r="A196">
        <v>1003</v>
      </c>
      <c r="B196" t="s">
        <v>2843</v>
      </c>
      <c r="C196" s="24">
        <f t="shared" si="9"/>
        <v>7.97</v>
      </c>
      <c r="D196" s="24">
        <f t="shared" si="10"/>
        <v>7.97</v>
      </c>
      <c r="E196" s="24">
        <f t="shared" si="11"/>
        <v>7.97</v>
      </c>
      <c r="F196" s="24">
        <v>7.97</v>
      </c>
    </row>
    <row r="197" spans="1:6" x14ac:dyDescent="0.25">
      <c r="A197">
        <v>48239</v>
      </c>
      <c r="B197" t="s">
        <v>2843</v>
      </c>
      <c r="C197" s="24">
        <f t="shared" si="9"/>
        <v>0.87</v>
      </c>
      <c r="D197" s="24">
        <f t="shared" si="10"/>
        <v>0.87</v>
      </c>
      <c r="E197" s="24">
        <f t="shared" si="11"/>
        <v>0.87</v>
      </c>
      <c r="F197" s="24">
        <v>0.87</v>
      </c>
    </row>
    <row r="198" spans="1:6" x14ac:dyDescent="0.25">
      <c r="A198">
        <v>48239</v>
      </c>
      <c r="B198" t="s">
        <v>2843</v>
      </c>
      <c r="C198" s="24">
        <f t="shared" si="9"/>
        <v>1.1100000000000001</v>
      </c>
      <c r="D198" s="24">
        <f t="shared" si="10"/>
        <v>1.1100000000000001</v>
      </c>
      <c r="E198" s="24">
        <f t="shared" si="11"/>
        <v>1.1100000000000001</v>
      </c>
      <c r="F198" s="24">
        <v>1.1100000000000001</v>
      </c>
    </row>
    <row r="199" spans="1:6" x14ac:dyDescent="0.25">
      <c r="A199">
        <v>48239</v>
      </c>
      <c r="B199" t="s">
        <v>2843</v>
      </c>
      <c r="C199" s="24">
        <f t="shared" si="9"/>
        <v>1.88</v>
      </c>
      <c r="D199" s="24">
        <f t="shared" si="10"/>
        <v>1.88</v>
      </c>
      <c r="E199" s="24">
        <f t="shared" si="11"/>
        <v>1.88</v>
      </c>
      <c r="F199" s="24">
        <v>1.88</v>
      </c>
    </row>
    <row r="200" spans="1:6" x14ac:dyDescent="0.25">
      <c r="A200">
        <v>48239</v>
      </c>
      <c r="B200" t="s">
        <v>2843</v>
      </c>
      <c r="C200" s="24">
        <f t="shared" si="9"/>
        <v>2.15</v>
      </c>
      <c r="D200" s="24">
        <f t="shared" si="10"/>
        <v>2.15</v>
      </c>
      <c r="E200" s="24">
        <f t="shared" si="11"/>
        <v>2.15</v>
      </c>
      <c r="F200" s="24">
        <v>2.15</v>
      </c>
    </row>
    <row r="201" spans="1:6" x14ac:dyDescent="0.25">
      <c r="A201">
        <v>48239</v>
      </c>
      <c r="B201" t="s">
        <v>2843</v>
      </c>
      <c r="C201" s="24">
        <f t="shared" si="9"/>
        <v>1.56</v>
      </c>
      <c r="D201" s="24">
        <f t="shared" si="10"/>
        <v>1.56</v>
      </c>
      <c r="E201" s="24">
        <f t="shared" si="11"/>
        <v>1.56</v>
      </c>
      <c r="F201" s="24">
        <v>1.56</v>
      </c>
    </row>
    <row r="202" spans="1:6" x14ac:dyDescent="0.25">
      <c r="A202">
        <v>48239</v>
      </c>
      <c r="B202" t="s">
        <v>2843</v>
      </c>
      <c r="C202" s="24">
        <f t="shared" si="9"/>
        <v>2.6</v>
      </c>
      <c r="D202" s="24">
        <f t="shared" si="10"/>
        <v>2.6</v>
      </c>
      <c r="E202" s="24">
        <f t="shared" si="11"/>
        <v>2.6</v>
      </c>
      <c r="F202" s="24">
        <v>2.6</v>
      </c>
    </row>
    <row r="203" spans="1:6" x14ac:dyDescent="0.25">
      <c r="A203">
        <v>48239</v>
      </c>
      <c r="B203" t="s">
        <v>2843</v>
      </c>
      <c r="C203" s="24">
        <f t="shared" si="9"/>
        <v>4.17</v>
      </c>
      <c r="D203" s="24">
        <f t="shared" si="10"/>
        <v>4.17</v>
      </c>
      <c r="E203" s="24">
        <f t="shared" si="11"/>
        <v>4.17</v>
      </c>
      <c r="F203" s="24">
        <v>4.17</v>
      </c>
    </row>
    <row r="204" spans="1:6" x14ac:dyDescent="0.25">
      <c r="A204">
        <v>48239</v>
      </c>
      <c r="B204" t="s">
        <v>2843</v>
      </c>
      <c r="C204" s="24">
        <f t="shared" si="9"/>
        <v>1.96</v>
      </c>
      <c r="D204" s="24">
        <f t="shared" si="10"/>
        <v>1.96</v>
      </c>
      <c r="E204" s="24">
        <f t="shared" si="11"/>
        <v>1.96</v>
      </c>
      <c r="F204" s="24">
        <v>1.96</v>
      </c>
    </row>
    <row r="205" spans="1:6" x14ac:dyDescent="0.25">
      <c r="A205">
        <v>48239</v>
      </c>
      <c r="B205" t="s">
        <v>2843</v>
      </c>
      <c r="C205" s="24">
        <f t="shared" si="9"/>
        <v>6.23</v>
      </c>
      <c r="D205" s="24">
        <f t="shared" si="10"/>
        <v>6.23</v>
      </c>
      <c r="E205" s="24">
        <f t="shared" si="11"/>
        <v>6.23</v>
      </c>
      <c r="F205" s="24">
        <v>6.23</v>
      </c>
    </row>
    <row r="206" spans="1:6" x14ac:dyDescent="0.25">
      <c r="A206">
        <v>48239</v>
      </c>
      <c r="B206" t="s">
        <v>2843</v>
      </c>
      <c r="C206" s="24">
        <f t="shared" si="9"/>
        <v>10.31</v>
      </c>
      <c r="D206" s="24">
        <f t="shared" si="10"/>
        <v>10.31</v>
      </c>
      <c r="E206" s="24">
        <f t="shared" si="11"/>
        <v>10.31</v>
      </c>
      <c r="F206" s="24">
        <v>10.31</v>
      </c>
    </row>
    <row r="207" spans="1:6" x14ac:dyDescent="0.25">
      <c r="A207">
        <v>48291</v>
      </c>
      <c r="B207" t="s">
        <v>2843</v>
      </c>
      <c r="C207" s="24">
        <f t="shared" si="9"/>
        <v>1.3</v>
      </c>
      <c r="D207" s="24">
        <f t="shared" si="10"/>
        <v>1.3</v>
      </c>
      <c r="E207" s="24">
        <f t="shared" si="11"/>
        <v>1.3</v>
      </c>
      <c r="F207" s="24">
        <v>1.3</v>
      </c>
    </row>
    <row r="208" spans="1:6" x14ac:dyDescent="0.25">
      <c r="A208">
        <v>48071</v>
      </c>
      <c r="B208" t="s">
        <v>2843</v>
      </c>
      <c r="C208" s="24">
        <f t="shared" si="9"/>
        <v>3.8</v>
      </c>
      <c r="D208" s="24">
        <f t="shared" si="10"/>
        <v>3.8</v>
      </c>
      <c r="E208" s="24">
        <f t="shared" si="11"/>
        <v>3.8</v>
      </c>
      <c r="F208" s="24">
        <v>3.8</v>
      </c>
    </row>
    <row r="209" spans="1:6" x14ac:dyDescent="0.25">
      <c r="A209">
        <v>48201</v>
      </c>
      <c r="B209" t="s">
        <v>2843</v>
      </c>
      <c r="C209" s="24">
        <f t="shared" si="9"/>
        <v>13.5</v>
      </c>
      <c r="D209" s="24">
        <f t="shared" si="10"/>
        <v>13.5</v>
      </c>
      <c r="E209" s="24">
        <f t="shared" si="11"/>
        <v>13.5</v>
      </c>
      <c r="F209" s="24">
        <v>13.5</v>
      </c>
    </row>
    <row r="210" spans="1:6" x14ac:dyDescent="0.25">
      <c r="A210">
        <v>48245</v>
      </c>
      <c r="B210" t="s">
        <v>2843</v>
      </c>
      <c r="C210" s="24">
        <f t="shared" si="9"/>
        <v>3.6</v>
      </c>
      <c r="D210" s="24">
        <f t="shared" si="10"/>
        <v>3.6</v>
      </c>
      <c r="E210" s="24">
        <f t="shared" si="11"/>
        <v>3.6</v>
      </c>
      <c r="F210" s="24">
        <v>3.6</v>
      </c>
    </row>
    <row r="211" spans="1:6" x14ac:dyDescent="0.25">
      <c r="A211">
        <v>12129</v>
      </c>
      <c r="B211" t="s">
        <v>2843</v>
      </c>
      <c r="C211" s="24">
        <f t="shared" si="9"/>
        <v>6.83</v>
      </c>
      <c r="D211" s="24">
        <f t="shared" si="10"/>
        <v>6.83</v>
      </c>
      <c r="E211" s="24">
        <f t="shared" si="11"/>
        <v>6.83</v>
      </c>
      <c r="F211" s="24">
        <v>6.83</v>
      </c>
    </row>
    <row r="212" spans="1:6" x14ac:dyDescent="0.25">
      <c r="A212">
        <v>12129</v>
      </c>
      <c r="B212" t="s">
        <v>2843</v>
      </c>
      <c r="C212" s="24">
        <f t="shared" si="9"/>
        <v>2.96</v>
      </c>
      <c r="D212" s="24">
        <f t="shared" si="10"/>
        <v>2.96</v>
      </c>
      <c r="E212" s="24">
        <f t="shared" si="11"/>
        <v>2.96</v>
      </c>
      <c r="F212" s="24">
        <v>2.96</v>
      </c>
    </row>
    <row r="213" spans="1:6" x14ac:dyDescent="0.25">
      <c r="A213">
        <v>12129</v>
      </c>
      <c r="B213" t="s">
        <v>2843</v>
      </c>
      <c r="C213" s="24">
        <f t="shared" si="9"/>
        <v>4.8499999999999996</v>
      </c>
      <c r="D213" s="24">
        <f t="shared" si="10"/>
        <v>4.8499999999999996</v>
      </c>
      <c r="E213" s="24">
        <f t="shared" si="11"/>
        <v>4.8499999999999996</v>
      </c>
      <c r="F213" s="24">
        <v>4.8499999999999996</v>
      </c>
    </row>
    <row r="214" spans="1:6" x14ac:dyDescent="0.25">
      <c r="A214">
        <v>12129</v>
      </c>
      <c r="B214" t="s">
        <v>2843</v>
      </c>
      <c r="C214" s="24">
        <f t="shared" si="9"/>
        <v>0.7</v>
      </c>
      <c r="D214" s="24">
        <f t="shared" si="10"/>
        <v>0.7</v>
      </c>
      <c r="E214" s="24">
        <f t="shared" si="11"/>
        <v>0.7</v>
      </c>
      <c r="F214" s="24">
        <v>0.7</v>
      </c>
    </row>
    <row r="215" spans="1:6" x14ac:dyDescent="0.25">
      <c r="A215">
        <v>48071</v>
      </c>
      <c r="B215" t="s">
        <v>2843</v>
      </c>
      <c r="C215" s="24">
        <f t="shared" si="9"/>
        <v>5.3</v>
      </c>
      <c r="D215" s="24">
        <f t="shared" si="10"/>
        <v>5.3</v>
      </c>
      <c r="E215" s="24">
        <f t="shared" si="11"/>
        <v>5.3</v>
      </c>
      <c r="F215" s="24">
        <v>5.3</v>
      </c>
    </row>
    <row r="216" spans="1:6" x14ac:dyDescent="0.25">
      <c r="A216">
        <v>48039</v>
      </c>
      <c r="B216" t="s">
        <v>2843</v>
      </c>
      <c r="C216" s="24">
        <f t="shared" si="9"/>
        <v>5.75</v>
      </c>
      <c r="D216" s="24">
        <f t="shared" si="10"/>
        <v>5.75</v>
      </c>
      <c r="E216" s="24">
        <f t="shared" si="11"/>
        <v>5.75</v>
      </c>
      <c r="F216" s="24">
        <f>AVERAGE(4, 7.5)</f>
        <v>5.75</v>
      </c>
    </row>
    <row r="217" spans="1:6" x14ac:dyDescent="0.25">
      <c r="A217">
        <v>22057</v>
      </c>
      <c r="B217" t="s">
        <v>2843</v>
      </c>
      <c r="C217" s="24">
        <f t="shared" si="9"/>
        <v>6.1</v>
      </c>
      <c r="D217" s="24">
        <f t="shared" si="10"/>
        <v>6.1</v>
      </c>
      <c r="E217" s="24">
        <f t="shared" si="11"/>
        <v>6.1</v>
      </c>
      <c r="F217" s="24">
        <v>6.1</v>
      </c>
    </row>
    <row r="218" spans="1:6" x14ac:dyDescent="0.25">
      <c r="A218">
        <v>22057</v>
      </c>
      <c r="B218" t="s">
        <v>2843</v>
      </c>
      <c r="C218" s="24">
        <f t="shared" si="9"/>
        <v>8</v>
      </c>
      <c r="D218" s="24">
        <f t="shared" si="10"/>
        <v>8</v>
      </c>
      <c r="E218" s="24">
        <f t="shared" si="11"/>
        <v>8</v>
      </c>
      <c r="F218" s="24">
        <v>8</v>
      </c>
    </row>
    <row r="219" spans="1:6" x14ac:dyDescent="0.25">
      <c r="A219">
        <v>22109</v>
      </c>
      <c r="B219" t="s">
        <v>2843</v>
      </c>
      <c r="C219" s="24">
        <f t="shared" si="9"/>
        <v>9.8000000000000007</v>
      </c>
      <c r="D219" s="24">
        <f t="shared" si="10"/>
        <v>9.8000000000000007</v>
      </c>
      <c r="E219" s="24">
        <f t="shared" si="11"/>
        <v>9.8000000000000007</v>
      </c>
      <c r="F219" s="24">
        <v>9.8000000000000007</v>
      </c>
    </row>
    <row r="220" spans="1:6" x14ac:dyDescent="0.25">
      <c r="A220">
        <v>22109</v>
      </c>
      <c r="B220" t="s">
        <v>2843</v>
      </c>
      <c r="C220" s="24">
        <f t="shared" si="9"/>
        <v>9.8000000000000007</v>
      </c>
      <c r="D220" s="24">
        <f t="shared" si="10"/>
        <v>9.8000000000000007</v>
      </c>
      <c r="E220" s="24">
        <f t="shared" si="11"/>
        <v>9.8000000000000007</v>
      </c>
      <c r="F220" s="24">
        <v>9.8000000000000007</v>
      </c>
    </row>
    <row r="221" spans="1:6" x14ac:dyDescent="0.25">
      <c r="A221">
        <v>22109</v>
      </c>
      <c r="B221" t="s">
        <v>2843</v>
      </c>
      <c r="C221" s="24">
        <f t="shared" si="9"/>
        <v>12.8</v>
      </c>
      <c r="D221" s="24">
        <f t="shared" si="10"/>
        <v>12.8</v>
      </c>
      <c r="E221" s="24">
        <f t="shared" si="11"/>
        <v>12.8</v>
      </c>
      <c r="F221" s="24">
        <v>12.8</v>
      </c>
    </row>
    <row r="222" spans="1:6" x14ac:dyDescent="0.25">
      <c r="A222">
        <v>22109</v>
      </c>
      <c r="B222" t="s">
        <v>2843</v>
      </c>
      <c r="C222" s="24">
        <f t="shared" si="9"/>
        <v>7.5</v>
      </c>
      <c r="D222" s="24">
        <f t="shared" si="10"/>
        <v>7.5</v>
      </c>
      <c r="E222" s="24">
        <f t="shared" si="11"/>
        <v>7.5</v>
      </c>
      <c r="F222" s="24">
        <v>7.5</v>
      </c>
    </row>
    <row r="223" spans="1:6" x14ac:dyDescent="0.25">
      <c r="A223">
        <v>22109</v>
      </c>
      <c r="B223" t="s">
        <v>2843</v>
      </c>
      <c r="C223" s="24">
        <f t="shared" si="9"/>
        <v>12.2</v>
      </c>
      <c r="D223" s="24">
        <f t="shared" si="10"/>
        <v>12.2</v>
      </c>
      <c r="E223" s="24">
        <f t="shared" si="11"/>
        <v>12.2</v>
      </c>
      <c r="F223" s="24">
        <v>12.2</v>
      </c>
    </row>
    <row r="224" spans="1:6" x14ac:dyDescent="0.25">
      <c r="A224">
        <v>22109</v>
      </c>
      <c r="B224" t="s">
        <v>2843</v>
      </c>
      <c r="C224" s="24">
        <f t="shared" si="9"/>
        <v>9.9</v>
      </c>
      <c r="D224" s="24">
        <f t="shared" si="10"/>
        <v>9.9</v>
      </c>
      <c r="E224" s="24">
        <f t="shared" si="11"/>
        <v>9.9</v>
      </c>
      <c r="F224" s="24">
        <v>9.9</v>
      </c>
    </row>
    <row r="225" spans="1:6" x14ac:dyDescent="0.25">
      <c r="A225">
        <v>48039</v>
      </c>
      <c r="B225" t="s">
        <v>2843</v>
      </c>
      <c r="C225" s="24">
        <f t="shared" si="9"/>
        <v>7.1</v>
      </c>
      <c r="D225" s="24">
        <f t="shared" si="10"/>
        <v>7.1</v>
      </c>
      <c r="E225" s="24">
        <f t="shared" si="11"/>
        <v>7.1</v>
      </c>
      <c r="F225" s="24">
        <f>AVERAGE(5.2,9)</f>
        <v>7.1</v>
      </c>
    </row>
    <row r="226" spans="1:6" x14ac:dyDescent="0.25">
      <c r="A226">
        <v>22057</v>
      </c>
      <c r="B226" t="s">
        <v>2843</v>
      </c>
      <c r="C226" s="24">
        <f t="shared" si="9"/>
        <v>7.5</v>
      </c>
      <c r="D226" s="24">
        <f t="shared" si="10"/>
        <v>7.5</v>
      </c>
      <c r="E226" s="24">
        <f t="shared" si="11"/>
        <v>7.5</v>
      </c>
      <c r="F226" s="24">
        <v>7.5</v>
      </c>
    </row>
    <row r="227" spans="1:6" x14ac:dyDescent="0.25">
      <c r="A227">
        <v>22057</v>
      </c>
      <c r="B227" t="s">
        <v>2843</v>
      </c>
      <c r="C227" s="24">
        <f t="shared" si="9"/>
        <v>6.1</v>
      </c>
      <c r="D227" s="24">
        <f t="shared" si="10"/>
        <v>6.1</v>
      </c>
      <c r="E227" s="24">
        <f t="shared" si="11"/>
        <v>6.1</v>
      </c>
      <c r="F227" s="24">
        <v>6.1</v>
      </c>
    </row>
    <row r="228" spans="1:6" x14ac:dyDescent="0.25">
      <c r="A228">
        <v>22057</v>
      </c>
      <c r="B228" t="s">
        <v>2843</v>
      </c>
      <c r="C228" s="24">
        <f t="shared" si="9"/>
        <v>9.1999999999999993</v>
      </c>
      <c r="D228" s="24">
        <f t="shared" si="10"/>
        <v>9.1999999999999993</v>
      </c>
      <c r="E228" s="24">
        <f t="shared" si="11"/>
        <v>9.1999999999999993</v>
      </c>
      <c r="F228" s="24">
        <v>9.1999999999999993</v>
      </c>
    </row>
    <row r="229" spans="1:6" x14ac:dyDescent="0.25">
      <c r="A229">
        <v>22057</v>
      </c>
      <c r="B229" t="s">
        <v>2843</v>
      </c>
      <c r="C229" s="24">
        <f t="shared" si="9"/>
        <v>6.6</v>
      </c>
      <c r="D229" s="24">
        <f t="shared" si="10"/>
        <v>6.6</v>
      </c>
      <c r="E229" s="24">
        <f t="shared" si="11"/>
        <v>6.6</v>
      </c>
      <c r="F229" s="24">
        <v>6.6</v>
      </c>
    </row>
    <row r="230" spans="1:6" x14ac:dyDescent="0.25">
      <c r="A230">
        <v>22057</v>
      </c>
      <c r="B230" t="s">
        <v>2843</v>
      </c>
      <c r="C230" s="24">
        <f t="shared" si="9"/>
        <v>6.1</v>
      </c>
      <c r="D230" s="24">
        <f t="shared" si="10"/>
        <v>6.1</v>
      </c>
      <c r="E230" s="24">
        <f t="shared" si="11"/>
        <v>6.1</v>
      </c>
      <c r="F230" s="24">
        <v>6.1</v>
      </c>
    </row>
    <row r="231" spans="1:6" x14ac:dyDescent="0.25">
      <c r="A231">
        <v>12075</v>
      </c>
      <c r="B231" t="s">
        <v>2843</v>
      </c>
      <c r="C231" s="24">
        <f t="shared" si="9"/>
        <v>8.5399999999999991</v>
      </c>
      <c r="D231" s="24">
        <f t="shared" si="10"/>
        <v>8.5399999999999991</v>
      </c>
      <c r="E231" s="24">
        <f t="shared" si="11"/>
        <v>8.5399999999999991</v>
      </c>
      <c r="F231" s="24">
        <v>8.5399999999999991</v>
      </c>
    </row>
    <row r="232" spans="1:6" x14ac:dyDescent="0.25">
      <c r="A232">
        <v>12075</v>
      </c>
      <c r="B232" t="s">
        <v>2843</v>
      </c>
      <c r="C232" s="24">
        <f t="shared" si="9"/>
        <v>9.67</v>
      </c>
      <c r="D232" s="24">
        <f t="shared" si="10"/>
        <v>9.67</v>
      </c>
      <c r="E232" s="24">
        <f t="shared" si="11"/>
        <v>9.67</v>
      </c>
      <c r="F232" s="24">
        <v>9.67</v>
      </c>
    </row>
    <row r="233" spans="1:6" x14ac:dyDescent="0.25">
      <c r="A233">
        <v>12017</v>
      </c>
      <c r="B233" t="s">
        <v>2843</v>
      </c>
      <c r="C233" s="24">
        <f t="shared" si="9"/>
        <v>4.3999999999999995</v>
      </c>
      <c r="D233" s="24">
        <f t="shared" si="10"/>
        <v>4.3999999999999995</v>
      </c>
      <c r="E233" s="24">
        <f t="shared" si="11"/>
        <v>4.3999999999999995</v>
      </c>
      <c r="F233" s="24">
        <f>AVERAGE(1.2, 7.6)</f>
        <v>4.3999999999999995</v>
      </c>
    </row>
    <row r="234" spans="1:6" x14ac:dyDescent="0.25">
      <c r="A234">
        <v>22109</v>
      </c>
      <c r="B234" t="s">
        <v>2843</v>
      </c>
      <c r="C234" s="24">
        <f t="shared" si="9"/>
        <v>7.8</v>
      </c>
      <c r="D234" s="24">
        <f t="shared" si="10"/>
        <v>7.8</v>
      </c>
      <c r="E234" s="24">
        <f t="shared" si="11"/>
        <v>7.8</v>
      </c>
      <c r="F234" s="24">
        <v>7.8</v>
      </c>
    </row>
    <row r="235" spans="1:6" x14ac:dyDescent="0.25">
      <c r="A235">
        <v>22109</v>
      </c>
      <c r="B235" t="s">
        <v>2843</v>
      </c>
      <c r="C235" s="24">
        <f t="shared" si="9"/>
        <v>7.8</v>
      </c>
      <c r="D235" s="24">
        <f t="shared" si="10"/>
        <v>7.8</v>
      </c>
      <c r="E235" s="24">
        <f t="shared" si="11"/>
        <v>7.8</v>
      </c>
      <c r="F235" s="24">
        <v>7.8</v>
      </c>
    </row>
    <row r="236" spans="1:6" x14ac:dyDescent="0.25">
      <c r="A236">
        <v>22109</v>
      </c>
      <c r="B236" t="s">
        <v>2843</v>
      </c>
      <c r="C236" s="24">
        <f t="shared" si="9"/>
        <v>6.7</v>
      </c>
      <c r="D236" s="24">
        <f t="shared" si="10"/>
        <v>6.7</v>
      </c>
      <c r="E236" s="24">
        <f t="shared" si="11"/>
        <v>6.7</v>
      </c>
      <c r="F236" s="24">
        <v>6.7</v>
      </c>
    </row>
    <row r="237" spans="1:6" x14ac:dyDescent="0.25">
      <c r="A237">
        <v>22109</v>
      </c>
      <c r="B237" t="s">
        <v>2843</v>
      </c>
      <c r="C237" s="24">
        <f t="shared" si="9"/>
        <v>5.5</v>
      </c>
      <c r="D237" s="24">
        <f t="shared" si="10"/>
        <v>5.5</v>
      </c>
      <c r="E237" s="24">
        <f t="shared" si="11"/>
        <v>5.5</v>
      </c>
      <c r="F237" s="24">
        <v>5.5</v>
      </c>
    </row>
    <row r="238" spans="1:6" x14ac:dyDescent="0.25">
      <c r="A238">
        <v>22109</v>
      </c>
      <c r="B238" t="s">
        <v>2843</v>
      </c>
      <c r="C238" s="24">
        <f t="shared" si="9"/>
        <v>13.3</v>
      </c>
      <c r="D238" s="24">
        <f t="shared" si="10"/>
        <v>13.3</v>
      </c>
      <c r="E238" s="24">
        <f t="shared" si="11"/>
        <v>13.3</v>
      </c>
      <c r="F238" s="24">
        <v>13.3</v>
      </c>
    </row>
    <row r="239" spans="1:6" x14ac:dyDescent="0.25">
      <c r="A239">
        <v>22109</v>
      </c>
      <c r="B239" t="s">
        <v>2843</v>
      </c>
      <c r="C239" s="24">
        <f t="shared" si="9"/>
        <v>10.6</v>
      </c>
      <c r="D239" s="24">
        <f t="shared" si="10"/>
        <v>10.6</v>
      </c>
      <c r="E239" s="24">
        <f t="shared" si="11"/>
        <v>10.6</v>
      </c>
      <c r="F239" s="24">
        <v>10.6</v>
      </c>
    </row>
    <row r="240" spans="1:6" x14ac:dyDescent="0.25">
      <c r="A240">
        <v>22109</v>
      </c>
      <c r="B240" t="s">
        <v>2843</v>
      </c>
      <c r="C240" s="24">
        <f t="shared" si="9"/>
        <v>9.4</v>
      </c>
      <c r="D240" s="24">
        <f t="shared" si="10"/>
        <v>9.4</v>
      </c>
      <c r="E240" s="24">
        <f t="shared" si="11"/>
        <v>9.4</v>
      </c>
      <c r="F240" s="24">
        <v>9.4</v>
      </c>
    </row>
    <row r="241" spans="1:6" x14ac:dyDescent="0.25">
      <c r="A241">
        <v>22109</v>
      </c>
      <c r="B241" t="s">
        <v>2843</v>
      </c>
      <c r="C241" s="24">
        <f t="shared" si="9"/>
        <v>10.4</v>
      </c>
      <c r="D241" s="24">
        <f t="shared" si="10"/>
        <v>10.4</v>
      </c>
      <c r="E241" s="24">
        <f t="shared" si="11"/>
        <v>10.4</v>
      </c>
      <c r="F241" s="24">
        <v>10.4</v>
      </c>
    </row>
    <row r="242" spans="1:6" x14ac:dyDescent="0.25">
      <c r="A242">
        <v>22109</v>
      </c>
      <c r="B242" t="s">
        <v>2843</v>
      </c>
      <c r="C242" s="24">
        <f t="shared" si="9"/>
        <v>17.8</v>
      </c>
      <c r="D242" s="24">
        <f t="shared" si="10"/>
        <v>17.8</v>
      </c>
      <c r="E242" s="24">
        <f t="shared" si="11"/>
        <v>17.8</v>
      </c>
      <c r="F242" s="24">
        <v>17.8</v>
      </c>
    </row>
    <row r="243" spans="1:6" x14ac:dyDescent="0.25">
      <c r="A243">
        <v>1003</v>
      </c>
      <c r="B243" t="s">
        <v>2843</v>
      </c>
      <c r="C243" s="24">
        <f t="shared" si="9"/>
        <v>0.85</v>
      </c>
      <c r="D243" s="24">
        <f t="shared" si="10"/>
        <v>0.85</v>
      </c>
      <c r="E243" s="24">
        <f t="shared" si="11"/>
        <v>0.85</v>
      </c>
      <c r="F243" s="24">
        <v>0.85</v>
      </c>
    </row>
    <row r="244" spans="1:6" x14ac:dyDescent="0.25">
      <c r="A244">
        <v>1003</v>
      </c>
      <c r="B244" t="s">
        <v>2843</v>
      </c>
      <c r="C244" s="24">
        <f t="shared" si="9"/>
        <v>7.06</v>
      </c>
      <c r="D244" s="24">
        <f t="shared" si="10"/>
        <v>7.06</v>
      </c>
      <c r="E244" s="24">
        <f t="shared" si="11"/>
        <v>7.06</v>
      </c>
      <c r="F244" s="24">
        <v>7.06</v>
      </c>
    </row>
    <row r="245" spans="1:6" x14ac:dyDescent="0.25">
      <c r="A245">
        <v>48409</v>
      </c>
      <c r="B245" t="s">
        <v>2843</v>
      </c>
      <c r="C245" s="24">
        <f t="shared" si="9"/>
        <v>7.24</v>
      </c>
      <c r="D245" s="24">
        <f t="shared" si="10"/>
        <v>7.24</v>
      </c>
      <c r="E245" s="24">
        <f t="shared" si="11"/>
        <v>7.24</v>
      </c>
      <c r="F245" s="24">
        <v>7.24</v>
      </c>
    </row>
    <row r="246" spans="1:6" x14ac:dyDescent="0.25">
      <c r="A246">
        <v>12037</v>
      </c>
      <c r="B246" t="s">
        <v>2843</v>
      </c>
      <c r="C246" s="24">
        <f t="shared" si="9"/>
        <v>5.66</v>
      </c>
      <c r="D246" s="24">
        <f t="shared" si="10"/>
        <v>5.66</v>
      </c>
      <c r="E246" s="24">
        <f t="shared" si="11"/>
        <v>5.66</v>
      </c>
      <c r="F246" s="24">
        <v>5.66</v>
      </c>
    </row>
    <row r="247" spans="1:6" x14ac:dyDescent="0.25">
      <c r="A247">
        <v>1097</v>
      </c>
      <c r="B247" t="s">
        <v>2843</v>
      </c>
      <c r="C247" s="24">
        <f t="shared" si="9"/>
        <v>5.18</v>
      </c>
      <c r="D247" s="24">
        <f t="shared" si="10"/>
        <v>5.18</v>
      </c>
      <c r="E247" s="24">
        <f t="shared" si="11"/>
        <v>5.18</v>
      </c>
      <c r="F247" s="24">
        <v>5.18</v>
      </c>
    </row>
    <row r="248" spans="1:6" x14ac:dyDescent="0.25">
      <c r="A248">
        <v>48355</v>
      </c>
      <c r="B248" t="s">
        <v>2843</v>
      </c>
      <c r="C248" s="24">
        <f t="shared" si="9"/>
        <v>2.81</v>
      </c>
      <c r="D248" s="24">
        <f t="shared" si="10"/>
        <v>2.81</v>
      </c>
      <c r="E248" s="24">
        <f t="shared" si="11"/>
        <v>2.81</v>
      </c>
      <c r="F248" s="24">
        <v>2.81</v>
      </c>
    </row>
    <row r="249" spans="1:6" x14ac:dyDescent="0.25">
      <c r="A249">
        <v>48071</v>
      </c>
      <c r="B249" t="s">
        <v>2843</v>
      </c>
      <c r="C249" s="24">
        <f t="shared" si="9"/>
        <v>4.9000000000000004</v>
      </c>
      <c r="D249" s="24">
        <f t="shared" si="10"/>
        <v>4.9000000000000004</v>
      </c>
      <c r="E249" s="24">
        <f t="shared" si="11"/>
        <v>4.9000000000000004</v>
      </c>
      <c r="F249" s="24">
        <v>4.9000000000000004</v>
      </c>
    </row>
    <row r="250" spans="1:6" x14ac:dyDescent="0.25">
      <c r="A250">
        <v>22109</v>
      </c>
      <c r="B250" t="s">
        <v>2843</v>
      </c>
      <c r="C250" s="24">
        <f t="shared" ref="C250:C311" si="12">AVERAGE(F250:N250)</f>
        <v>10.8</v>
      </c>
      <c r="D250" s="24">
        <f t="shared" si="10"/>
        <v>10.8</v>
      </c>
      <c r="E250" s="24">
        <f t="shared" si="11"/>
        <v>10.8</v>
      </c>
      <c r="F250" s="24">
        <v>10.8</v>
      </c>
    </row>
    <row r="251" spans="1:6" x14ac:dyDescent="0.25">
      <c r="A251">
        <v>22109</v>
      </c>
      <c r="B251" t="s">
        <v>2843</v>
      </c>
      <c r="C251" s="24">
        <f t="shared" si="12"/>
        <v>10.3</v>
      </c>
      <c r="D251" s="24">
        <f t="shared" si="10"/>
        <v>10.3</v>
      </c>
      <c r="E251" s="24">
        <f t="shared" si="11"/>
        <v>10.3</v>
      </c>
      <c r="F251" s="24">
        <v>10.3</v>
      </c>
    </row>
    <row r="252" spans="1:6" x14ac:dyDescent="0.25">
      <c r="A252">
        <v>22109</v>
      </c>
      <c r="B252" t="s">
        <v>2843</v>
      </c>
      <c r="C252" s="24">
        <f t="shared" si="12"/>
        <v>8.9</v>
      </c>
      <c r="D252" s="24">
        <f t="shared" si="10"/>
        <v>8.9</v>
      </c>
      <c r="E252" s="24">
        <f t="shared" si="11"/>
        <v>8.9</v>
      </c>
      <c r="F252" s="24">
        <v>8.9</v>
      </c>
    </row>
    <row r="253" spans="1:6" x14ac:dyDescent="0.25">
      <c r="A253">
        <v>12037</v>
      </c>
      <c r="B253" t="s">
        <v>2843</v>
      </c>
      <c r="C253" s="24">
        <f t="shared" si="12"/>
        <v>7.15</v>
      </c>
      <c r="D253" s="24">
        <f t="shared" si="10"/>
        <v>7.15</v>
      </c>
      <c r="E253" s="24">
        <f t="shared" si="11"/>
        <v>7.15</v>
      </c>
      <c r="F253" s="24">
        <v>7.15</v>
      </c>
    </row>
    <row r="254" spans="1:6" x14ac:dyDescent="0.25">
      <c r="A254">
        <v>48071</v>
      </c>
      <c r="B254" t="s">
        <v>2843</v>
      </c>
      <c r="C254" s="24">
        <f t="shared" si="12"/>
        <v>2.5</v>
      </c>
      <c r="D254" s="24">
        <f t="shared" si="10"/>
        <v>2.5</v>
      </c>
      <c r="E254" s="24">
        <f t="shared" si="11"/>
        <v>2.5</v>
      </c>
      <c r="F254" s="24">
        <v>2.5</v>
      </c>
    </row>
    <row r="255" spans="1:6" x14ac:dyDescent="0.25">
      <c r="A255">
        <v>48409</v>
      </c>
      <c r="B255" t="s">
        <v>2843</v>
      </c>
      <c r="C255" s="24">
        <f t="shared" si="12"/>
        <v>4.51</v>
      </c>
      <c r="D255" s="24">
        <f t="shared" si="10"/>
        <v>4.51</v>
      </c>
      <c r="E255" s="24">
        <f t="shared" si="11"/>
        <v>4.51</v>
      </c>
      <c r="F255" s="24">
        <v>4.51</v>
      </c>
    </row>
    <row r="256" spans="1:6" x14ac:dyDescent="0.25">
      <c r="A256">
        <v>48409</v>
      </c>
      <c r="B256" t="s">
        <v>2843</v>
      </c>
      <c r="C256" s="24">
        <f t="shared" si="12"/>
        <v>1.26</v>
      </c>
      <c r="D256" s="24">
        <f t="shared" si="10"/>
        <v>1.26</v>
      </c>
      <c r="E256" s="24">
        <f t="shared" si="11"/>
        <v>1.26</v>
      </c>
      <c r="F256" s="24">
        <v>1.26</v>
      </c>
    </row>
    <row r="257" spans="1:8" x14ac:dyDescent="0.25">
      <c r="A257">
        <v>10005</v>
      </c>
      <c r="B257" t="s">
        <v>2845</v>
      </c>
      <c r="C257" s="24">
        <f t="shared" si="12"/>
        <v>6</v>
      </c>
      <c r="D257" s="24">
        <f t="shared" si="10"/>
        <v>6</v>
      </c>
      <c r="E257" s="24">
        <f t="shared" si="11"/>
        <v>6</v>
      </c>
      <c r="F257" s="24">
        <v>6</v>
      </c>
    </row>
    <row r="258" spans="1:8" x14ac:dyDescent="0.25">
      <c r="A258">
        <v>10005</v>
      </c>
      <c r="B258" t="s">
        <v>2845</v>
      </c>
      <c r="C258" s="24">
        <f t="shared" si="12"/>
        <v>6.2</v>
      </c>
      <c r="D258" s="24">
        <f t="shared" ref="D258:D321" si="13">MAX(F258:N258)</f>
        <v>6.2</v>
      </c>
      <c r="E258" s="24">
        <f t="shared" ref="E258:E321" si="14">MIN(F258:N258)</f>
        <v>6.2</v>
      </c>
      <c r="F258" s="24">
        <v>6.2</v>
      </c>
    </row>
    <row r="259" spans="1:8" x14ac:dyDescent="0.25">
      <c r="A259">
        <v>10005</v>
      </c>
      <c r="B259" t="s">
        <v>2845</v>
      </c>
      <c r="C259" s="24">
        <f t="shared" si="12"/>
        <v>4.0999999999999996</v>
      </c>
      <c r="D259" s="24">
        <f t="shared" si="13"/>
        <v>4.0999999999999996</v>
      </c>
      <c r="E259" s="24">
        <f t="shared" si="14"/>
        <v>4.0999999999999996</v>
      </c>
      <c r="F259" s="24">
        <v>4.0999999999999996</v>
      </c>
    </row>
    <row r="260" spans="1:8" x14ac:dyDescent="0.25">
      <c r="A260">
        <v>10001</v>
      </c>
      <c r="B260" t="s">
        <v>2845</v>
      </c>
      <c r="C260" s="24">
        <f t="shared" si="12"/>
        <v>6.1</v>
      </c>
      <c r="D260" s="24">
        <f t="shared" si="13"/>
        <v>6.1</v>
      </c>
      <c r="E260" s="24">
        <f t="shared" si="14"/>
        <v>6.1</v>
      </c>
      <c r="F260" s="24">
        <v>6.1</v>
      </c>
    </row>
    <row r="261" spans="1:8" x14ac:dyDescent="0.25">
      <c r="A261">
        <v>10001</v>
      </c>
      <c r="B261" t="s">
        <v>2845</v>
      </c>
      <c r="C261" s="24">
        <f t="shared" si="12"/>
        <v>3</v>
      </c>
      <c r="D261" s="24">
        <f t="shared" si="13"/>
        <v>3</v>
      </c>
      <c r="E261" s="24">
        <f t="shared" si="14"/>
        <v>3</v>
      </c>
      <c r="F261" s="24">
        <v>3</v>
      </c>
    </row>
    <row r="262" spans="1:8" x14ac:dyDescent="0.25">
      <c r="A262">
        <v>10001</v>
      </c>
      <c r="B262" t="s">
        <v>2845</v>
      </c>
      <c r="C262" s="24">
        <f t="shared" si="12"/>
        <v>3.1</v>
      </c>
      <c r="D262" s="24">
        <f t="shared" si="13"/>
        <v>3.1</v>
      </c>
      <c r="E262" s="24">
        <f t="shared" si="14"/>
        <v>3.1</v>
      </c>
      <c r="F262" s="24">
        <v>3.1</v>
      </c>
    </row>
    <row r="263" spans="1:8" x14ac:dyDescent="0.25">
      <c r="A263">
        <v>34009</v>
      </c>
      <c r="B263" t="s">
        <v>2845</v>
      </c>
      <c r="C263" s="24">
        <f t="shared" si="12"/>
        <v>5.2</v>
      </c>
      <c r="D263" s="24">
        <f t="shared" si="13"/>
        <v>5.2</v>
      </c>
      <c r="E263" s="24">
        <f t="shared" si="14"/>
        <v>5.2</v>
      </c>
      <c r="F263" s="24">
        <v>5.2</v>
      </c>
    </row>
    <row r="264" spans="1:8" x14ac:dyDescent="0.25">
      <c r="A264">
        <v>34009</v>
      </c>
      <c r="B264" t="s">
        <v>2845</v>
      </c>
      <c r="C264" s="24">
        <f t="shared" si="12"/>
        <v>-1.5</v>
      </c>
      <c r="D264" s="24">
        <f t="shared" si="13"/>
        <v>-1.5</v>
      </c>
      <c r="E264" s="24">
        <f t="shared" si="14"/>
        <v>-1.5</v>
      </c>
      <c r="F264" s="24">
        <v>-1.5</v>
      </c>
    </row>
    <row r="265" spans="1:8" x14ac:dyDescent="0.25">
      <c r="A265">
        <v>34009</v>
      </c>
      <c r="B265" t="s">
        <v>2845</v>
      </c>
      <c r="C265" s="24">
        <f t="shared" si="12"/>
        <v>1.9</v>
      </c>
      <c r="D265" s="24">
        <f t="shared" si="13"/>
        <v>1.9</v>
      </c>
      <c r="E265" s="24">
        <f t="shared" si="14"/>
        <v>1.9</v>
      </c>
      <c r="F265" s="24">
        <v>1.9</v>
      </c>
    </row>
    <row r="266" spans="1:8" x14ac:dyDescent="0.25">
      <c r="A266">
        <v>34011</v>
      </c>
      <c r="B266" t="s">
        <v>2845</v>
      </c>
      <c r="C266" s="24">
        <f t="shared" si="12"/>
        <v>2.2000000000000002</v>
      </c>
      <c r="D266" s="24">
        <f t="shared" si="13"/>
        <v>2.2000000000000002</v>
      </c>
      <c r="E266" s="24">
        <f t="shared" si="14"/>
        <v>2.2000000000000002</v>
      </c>
      <c r="F266" s="24">
        <v>2.2000000000000002</v>
      </c>
    </row>
    <row r="267" spans="1:8" x14ac:dyDescent="0.25">
      <c r="A267">
        <v>34011</v>
      </c>
      <c r="B267" t="s">
        <v>2845</v>
      </c>
      <c r="C267" s="24">
        <f t="shared" si="12"/>
        <v>4.9000000000000004</v>
      </c>
      <c r="D267" s="24">
        <f t="shared" si="13"/>
        <v>4.9000000000000004</v>
      </c>
      <c r="E267" s="24">
        <f t="shared" si="14"/>
        <v>4.9000000000000004</v>
      </c>
      <c r="F267" s="24">
        <v>4.9000000000000004</v>
      </c>
    </row>
    <row r="268" spans="1:8" x14ac:dyDescent="0.25">
      <c r="A268">
        <v>34011</v>
      </c>
      <c r="B268" t="s">
        <v>2845</v>
      </c>
      <c r="C268" s="24">
        <f t="shared" si="12"/>
        <v>6.7</v>
      </c>
      <c r="D268" s="24">
        <f t="shared" si="13"/>
        <v>6.7</v>
      </c>
      <c r="E268" s="24">
        <f t="shared" si="14"/>
        <v>6.7</v>
      </c>
      <c r="F268" s="24">
        <v>6.7</v>
      </c>
    </row>
    <row r="269" spans="1:8" x14ac:dyDescent="0.25">
      <c r="A269">
        <v>34011</v>
      </c>
      <c r="B269" t="s">
        <v>2845</v>
      </c>
      <c r="C269" s="24">
        <f t="shared" si="12"/>
        <v>9.3000000000000007</v>
      </c>
      <c r="D269" s="24">
        <f t="shared" si="13"/>
        <v>9.3000000000000007</v>
      </c>
      <c r="E269" s="24">
        <f t="shared" si="14"/>
        <v>9.3000000000000007</v>
      </c>
      <c r="F269" s="24">
        <v>9.3000000000000007</v>
      </c>
    </row>
    <row r="270" spans="1:8" x14ac:dyDescent="0.25">
      <c r="A270">
        <v>34011</v>
      </c>
      <c r="B270" t="s">
        <v>2845</v>
      </c>
      <c r="C270" s="24">
        <f t="shared" si="12"/>
        <v>1.3</v>
      </c>
      <c r="D270" s="24">
        <f t="shared" si="13"/>
        <v>1.3</v>
      </c>
      <c r="E270" s="24">
        <f t="shared" si="14"/>
        <v>1.3</v>
      </c>
      <c r="F270" s="24">
        <v>1.3</v>
      </c>
    </row>
    <row r="271" spans="1:8" x14ac:dyDescent="0.25">
      <c r="A271">
        <v>34011</v>
      </c>
      <c r="B271" t="s">
        <v>2845</v>
      </c>
      <c r="C271" s="24">
        <f t="shared" si="12"/>
        <v>4.3</v>
      </c>
      <c r="D271" s="24">
        <f t="shared" si="13"/>
        <v>4.3</v>
      </c>
      <c r="E271" s="24">
        <f t="shared" si="14"/>
        <v>4.3</v>
      </c>
      <c r="F271" s="24">
        <v>4.3</v>
      </c>
    </row>
    <row r="272" spans="1:8" x14ac:dyDescent="0.25">
      <c r="A272">
        <v>22075</v>
      </c>
      <c r="B272" t="s">
        <v>2846</v>
      </c>
      <c r="C272" s="24">
        <f t="shared" si="12"/>
        <v>8.9333333333333336</v>
      </c>
      <c r="D272" s="24">
        <f t="shared" si="13"/>
        <v>9.8000000000000007</v>
      </c>
      <c r="E272" s="24">
        <f t="shared" si="14"/>
        <v>8.5</v>
      </c>
      <c r="F272" s="24">
        <v>8.5</v>
      </c>
      <c r="G272">
        <v>8.5</v>
      </c>
      <c r="H272">
        <v>9.8000000000000007</v>
      </c>
    </row>
    <row r="273" spans="1:12" x14ac:dyDescent="0.25">
      <c r="A273">
        <v>22087</v>
      </c>
      <c r="B273" t="s">
        <v>2846</v>
      </c>
      <c r="C273" s="24">
        <f t="shared" si="12"/>
        <v>8.9333333333333336</v>
      </c>
      <c r="D273" s="24">
        <f t="shared" si="13"/>
        <v>9.8000000000000007</v>
      </c>
      <c r="E273" s="24">
        <f t="shared" si="14"/>
        <v>8.5</v>
      </c>
      <c r="F273" s="24">
        <v>8.5</v>
      </c>
      <c r="G273">
        <v>8.5</v>
      </c>
      <c r="H273">
        <v>9.8000000000000007</v>
      </c>
    </row>
    <row r="274" spans="1:12" x14ac:dyDescent="0.25">
      <c r="A274">
        <v>51001</v>
      </c>
      <c r="B274" t="s">
        <v>2847</v>
      </c>
      <c r="C274" s="24">
        <f t="shared" si="12"/>
        <v>1.45</v>
      </c>
      <c r="D274" s="24">
        <f t="shared" si="13"/>
        <v>5</v>
      </c>
      <c r="E274" s="24">
        <f t="shared" si="14"/>
        <v>0</v>
      </c>
      <c r="F274" s="24">
        <v>0</v>
      </c>
      <c r="G274">
        <v>0</v>
      </c>
      <c r="H274">
        <v>5</v>
      </c>
      <c r="I274">
        <v>1</v>
      </c>
      <c r="K274">
        <v>1.1000000000000001</v>
      </c>
      <c r="L274">
        <v>1.6</v>
      </c>
    </row>
    <row r="275" spans="1:12" x14ac:dyDescent="0.25">
      <c r="A275">
        <v>9001</v>
      </c>
      <c r="B275" t="s">
        <v>20</v>
      </c>
      <c r="C275" s="24">
        <f t="shared" si="12"/>
        <v>3.5</v>
      </c>
      <c r="D275" s="24">
        <f t="shared" si="13"/>
        <v>3.5</v>
      </c>
      <c r="E275" s="24">
        <f t="shared" si="14"/>
        <v>3.5</v>
      </c>
      <c r="F275" s="24"/>
      <c r="H275">
        <v>3.5</v>
      </c>
    </row>
    <row r="276" spans="1:12" x14ac:dyDescent="0.25">
      <c r="A276">
        <v>9009</v>
      </c>
      <c r="B276" t="s">
        <v>20</v>
      </c>
      <c r="C276" s="24">
        <f t="shared" si="12"/>
        <v>3.9</v>
      </c>
      <c r="D276" s="24">
        <f t="shared" si="13"/>
        <v>3.9</v>
      </c>
      <c r="E276" s="24">
        <f t="shared" si="14"/>
        <v>3.9</v>
      </c>
      <c r="F276" s="24"/>
      <c r="H276">
        <v>3.9</v>
      </c>
    </row>
    <row r="277" spans="1:12" x14ac:dyDescent="0.25">
      <c r="A277">
        <v>9009</v>
      </c>
      <c r="B277" t="s">
        <v>20</v>
      </c>
      <c r="C277" s="24">
        <f t="shared" si="12"/>
        <v>10.3</v>
      </c>
      <c r="D277" s="24">
        <f t="shared" si="13"/>
        <v>10.3</v>
      </c>
      <c r="E277" s="24">
        <f t="shared" si="14"/>
        <v>10.3</v>
      </c>
      <c r="F277" s="24"/>
      <c r="H277">
        <v>10.3</v>
      </c>
    </row>
    <row r="278" spans="1:12" x14ac:dyDescent="0.25">
      <c r="A278">
        <v>9009</v>
      </c>
      <c r="B278" t="s">
        <v>20</v>
      </c>
      <c r="C278" s="24">
        <f t="shared" si="12"/>
        <v>2.5</v>
      </c>
      <c r="D278" s="24">
        <f t="shared" si="13"/>
        <v>2.5</v>
      </c>
      <c r="E278" s="24">
        <f t="shared" si="14"/>
        <v>2.5</v>
      </c>
      <c r="F278" s="24"/>
      <c r="I278">
        <v>2.5</v>
      </c>
    </row>
    <row r="279" spans="1:12" x14ac:dyDescent="0.25">
      <c r="A279">
        <v>9011</v>
      </c>
      <c r="B279" t="s">
        <v>20</v>
      </c>
      <c r="C279" s="24">
        <f t="shared" si="12"/>
        <v>3.2</v>
      </c>
      <c r="D279" s="24">
        <f t="shared" si="13"/>
        <v>3.2</v>
      </c>
      <c r="E279" s="24">
        <f t="shared" si="14"/>
        <v>3.2</v>
      </c>
      <c r="F279" s="24"/>
      <c r="I279">
        <v>3.2</v>
      </c>
    </row>
    <row r="280" spans="1:12" x14ac:dyDescent="0.25">
      <c r="A280">
        <v>9011</v>
      </c>
      <c r="B280" t="s">
        <v>20</v>
      </c>
      <c r="C280" s="24">
        <f t="shared" si="12"/>
        <v>2.7</v>
      </c>
      <c r="D280" s="24">
        <f t="shared" si="13"/>
        <v>2.7</v>
      </c>
      <c r="E280" s="24">
        <f t="shared" si="14"/>
        <v>2.7</v>
      </c>
      <c r="F280" s="24"/>
      <c r="I280">
        <v>2.7</v>
      </c>
    </row>
    <row r="281" spans="1:12" x14ac:dyDescent="0.25">
      <c r="A281">
        <v>9011</v>
      </c>
      <c r="B281" t="s">
        <v>20</v>
      </c>
      <c r="C281" s="24">
        <f t="shared" si="12"/>
        <v>2.2999999999999998</v>
      </c>
      <c r="D281" s="24">
        <f t="shared" si="13"/>
        <v>2.2999999999999998</v>
      </c>
      <c r="E281" s="24">
        <f t="shared" si="14"/>
        <v>2.2999999999999998</v>
      </c>
      <c r="F281" s="24"/>
      <c r="I281">
        <v>2.2999999999999998</v>
      </c>
    </row>
    <row r="282" spans="1:12" x14ac:dyDescent="0.25">
      <c r="A282">
        <v>9011</v>
      </c>
      <c r="B282" t="s">
        <v>20</v>
      </c>
      <c r="C282" s="24">
        <f t="shared" si="12"/>
        <v>1.62</v>
      </c>
      <c r="D282" s="24">
        <f t="shared" si="13"/>
        <v>1.62</v>
      </c>
      <c r="E282" s="24">
        <f t="shared" si="14"/>
        <v>1.62</v>
      </c>
      <c r="F282" s="24"/>
      <c r="I282">
        <v>1.62</v>
      </c>
    </row>
    <row r="283" spans="1:12" x14ac:dyDescent="0.25">
      <c r="A283">
        <v>9011</v>
      </c>
      <c r="B283" t="s">
        <v>20</v>
      </c>
      <c r="C283" s="24">
        <f t="shared" si="12"/>
        <v>3.07</v>
      </c>
      <c r="D283" s="24">
        <f t="shared" si="13"/>
        <v>3.07</v>
      </c>
      <c r="E283" s="24">
        <f t="shared" si="14"/>
        <v>3.07</v>
      </c>
      <c r="F283" s="24"/>
      <c r="I283">
        <v>3.07</v>
      </c>
    </row>
    <row r="284" spans="1:12" x14ac:dyDescent="0.25">
      <c r="A284">
        <v>9011</v>
      </c>
      <c r="B284" t="s">
        <v>20</v>
      </c>
      <c r="C284" s="24">
        <f t="shared" si="12"/>
        <v>2.4</v>
      </c>
      <c r="D284" s="24">
        <f t="shared" si="13"/>
        <v>2.4</v>
      </c>
      <c r="E284" s="24">
        <f t="shared" si="14"/>
        <v>2.4</v>
      </c>
      <c r="F284" s="24"/>
      <c r="I284">
        <v>2.4</v>
      </c>
    </row>
    <row r="285" spans="1:12" x14ac:dyDescent="0.25">
      <c r="A285">
        <v>9011</v>
      </c>
      <c r="B285" t="s">
        <v>20</v>
      </c>
      <c r="C285" s="24">
        <f t="shared" si="12"/>
        <v>1.4</v>
      </c>
      <c r="D285" s="24">
        <f t="shared" si="13"/>
        <v>1.4</v>
      </c>
      <c r="E285" s="24">
        <f t="shared" si="14"/>
        <v>1.4</v>
      </c>
      <c r="F285" s="24"/>
      <c r="I285">
        <v>1.4</v>
      </c>
    </row>
    <row r="286" spans="1:12" x14ac:dyDescent="0.25">
      <c r="A286">
        <v>9011</v>
      </c>
      <c r="B286" t="s">
        <v>20</v>
      </c>
      <c r="C286" s="24">
        <f t="shared" si="12"/>
        <v>1.3</v>
      </c>
      <c r="D286" s="24">
        <f t="shared" si="13"/>
        <v>1.3</v>
      </c>
      <c r="E286" s="24">
        <f t="shared" si="14"/>
        <v>1.3</v>
      </c>
      <c r="F286" s="24"/>
      <c r="I286">
        <v>1.3</v>
      </c>
    </row>
    <row r="287" spans="1:12" x14ac:dyDescent="0.25">
      <c r="A287">
        <v>9011</v>
      </c>
      <c r="B287" t="s">
        <v>20</v>
      </c>
      <c r="C287" s="24">
        <f t="shared" si="12"/>
        <v>2.8</v>
      </c>
      <c r="D287" s="24">
        <f t="shared" si="13"/>
        <v>2.8</v>
      </c>
      <c r="E287" s="24">
        <f t="shared" si="14"/>
        <v>2.8</v>
      </c>
      <c r="F287" s="24"/>
      <c r="I287">
        <v>2.8</v>
      </c>
    </row>
    <row r="288" spans="1:12" x14ac:dyDescent="0.25">
      <c r="A288">
        <v>9011</v>
      </c>
      <c r="B288" t="s">
        <v>20</v>
      </c>
      <c r="C288" s="24">
        <f t="shared" si="12"/>
        <v>3.3</v>
      </c>
      <c r="D288" s="24">
        <f t="shared" si="13"/>
        <v>3.3</v>
      </c>
      <c r="E288" s="24">
        <f t="shared" si="14"/>
        <v>3.3</v>
      </c>
      <c r="F288" s="24"/>
      <c r="I288">
        <v>3.3</v>
      </c>
    </row>
    <row r="289" spans="1:9" x14ac:dyDescent="0.25">
      <c r="A289">
        <v>9011</v>
      </c>
      <c r="B289" t="s">
        <v>20</v>
      </c>
      <c r="C289" s="24">
        <f t="shared" si="12"/>
        <v>2</v>
      </c>
      <c r="D289" s="24">
        <f t="shared" si="13"/>
        <v>2</v>
      </c>
      <c r="E289" s="24">
        <f t="shared" si="14"/>
        <v>2</v>
      </c>
      <c r="F289" s="24"/>
      <c r="I289">
        <v>2</v>
      </c>
    </row>
    <row r="290" spans="1:9" x14ac:dyDescent="0.25">
      <c r="A290">
        <v>9011</v>
      </c>
      <c r="B290" t="s">
        <v>20</v>
      </c>
      <c r="C290" s="24">
        <f t="shared" si="12"/>
        <v>1.8</v>
      </c>
      <c r="D290" s="24">
        <f t="shared" si="13"/>
        <v>1.8</v>
      </c>
      <c r="E290" s="24">
        <f t="shared" si="14"/>
        <v>1.8</v>
      </c>
      <c r="F290" s="24"/>
      <c r="I290">
        <v>1.8</v>
      </c>
    </row>
    <row r="291" spans="1:9" x14ac:dyDescent="0.25">
      <c r="A291">
        <v>9011</v>
      </c>
      <c r="B291" t="s">
        <v>20</v>
      </c>
      <c r="C291" s="24">
        <f t="shared" si="12"/>
        <v>2</v>
      </c>
      <c r="D291" s="24">
        <f t="shared" si="13"/>
        <v>2</v>
      </c>
      <c r="E291" s="24">
        <f t="shared" si="14"/>
        <v>2</v>
      </c>
      <c r="F291" s="24">
        <v>2</v>
      </c>
    </row>
    <row r="292" spans="1:9" x14ac:dyDescent="0.25">
      <c r="A292">
        <v>9001</v>
      </c>
      <c r="B292" t="s">
        <v>20</v>
      </c>
      <c r="C292" s="24">
        <f t="shared" si="12"/>
        <v>3.8</v>
      </c>
      <c r="D292" s="24">
        <f t="shared" si="13"/>
        <v>3.8</v>
      </c>
      <c r="E292" s="24">
        <f t="shared" si="14"/>
        <v>3.8</v>
      </c>
      <c r="F292" s="24">
        <v>3.8</v>
      </c>
    </row>
    <row r="293" spans="1:9" x14ac:dyDescent="0.25">
      <c r="A293">
        <v>9007</v>
      </c>
      <c r="B293" t="s">
        <v>20</v>
      </c>
      <c r="C293" s="24">
        <f t="shared" si="12"/>
        <v>3.6</v>
      </c>
      <c r="D293" s="24">
        <f t="shared" si="13"/>
        <v>3.6</v>
      </c>
      <c r="E293" s="24">
        <f t="shared" si="14"/>
        <v>3.6</v>
      </c>
      <c r="F293" s="24">
        <v>3.6</v>
      </c>
    </row>
    <row r="294" spans="1:9" x14ac:dyDescent="0.25">
      <c r="A294">
        <v>9009</v>
      </c>
      <c r="B294" t="s">
        <v>20</v>
      </c>
      <c r="C294" s="24">
        <f t="shared" si="12"/>
        <v>6.6</v>
      </c>
      <c r="D294" s="24">
        <f t="shared" si="13"/>
        <v>6.6</v>
      </c>
      <c r="E294" s="24">
        <f t="shared" si="14"/>
        <v>6.6</v>
      </c>
      <c r="F294" s="24">
        <v>6.6</v>
      </c>
    </row>
    <row r="295" spans="1:9" x14ac:dyDescent="0.25">
      <c r="A295">
        <v>9001</v>
      </c>
      <c r="B295" t="s">
        <v>20</v>
      </c>
      <c r="C295" s="24">
        <f t="shared" si="12"/>
        <v>6</v>
      </c>
      <c r="D295" s="24">
        <f t="shared" si="13"/>
        <v>6</v>
      </c>
      <c r="E295" s="24">
        <f t="shared" si="14"/>
        <v>6</v>
      </c>
      <c r="F295" s="24">
        <v>6</v>
      </c>
    </row>
    <row r="296" spans="1:9" x14ac:dyDescent="0.25">
      <c r="A296">
        <v>9011</v>
      </c>
      <c r="B296" t="s">
        <v>20</v>
      </c>
      <c r="C296" s="24">
        <f t="shared" si="12"/>
        <v>1.1000000000000001</v>
      </c>
      <c r="D296" s="24">
        <f t="shared" si="13"/>
        <v>1.1000000000000001</v>
      </c>
      <c r="E296" s="24">
        <f t="shared" si="14"/>
        <v>1.1000000000000001</v>
      </c>
      <c r="F296" s="24">
        <v>1.1000000000000001</v>
      </c>
    </row>
    <row r="297" spans="1:9" x14ac:dyDescent="0.25">
      <c r="A297">
        <v>9011</v>
      </c>
      <c r="B297" t="s">
        <v>20</v>
      </c>
      <c r="C297" s="24">
        <f t="shared" si="12"/>
        <v>2.25</v>
      </c>
      <c r="D297" s="24">
        <f t="shared" si="13"/>
        <v>2.25</v>
      </c>
      <c r="E297" s="24">
        <f t="shared" si="14"/>
        <v>2.25</v>
      </c>
      <c r="F297" s="24">
        <v>2.25</v>
      </c>
    </row>
    <row r="298" spans="1:9" x14ac:dyDescent="0.25">
      <c r="A298">
        <v>10005</v>
      </c>
      <c r="B298" t="s">
        <v>2848</v>
      </c>
      <c r="C298" s="24">
        <f t="shared" si="12"/>
        <v>5.85</v>
      </c>
      <c r="D298" s="24">
        <f t="shared" si="13"/>
        <v>5.85</v>
      </c>
      <c r="E298" s="24">
        <f t="shared" si="14"/>
        <v>5.85</v>
      </c>
      <c r="F298" s="24">
        <f>AVERAGE(3.5, 8.2)</f>
        <v>5.85</v>
      </c>
    </row>
    <row r="299" spans="1:9" x14ac:dyDescent="0.25">
      <c r="A299">
        <v>10001</v>
      </c>
      <c r="B299" t="s">
        <v>2848</v>
      </c>
      <c r="C299" s="24">
        <f t="shared" si="12"/>
        <v>1.3</v>
      </c>
      <c r="D299" s="24">
        <f t="shared" si="13"/>
        <v>1.3</v>
      </c>
      <c r="E299" s="24">
        <f t="shared" si="14"/>
        <v>1.3</v>
      </c>
      <c r="F299" s="24">
        <v>1.3</v>
      </c>
    </row>
    <row r="300" spans="1:9" x14ac:dyDescent="0.25">
      <c r="A300">
        <v>10001</v>
      </c>
      <c r="B300" t="s">
        <v>2848</v>
      </c>
      <c r="C300" s="24">
        <f t="shared" si="12"/>
        <v>3.3</v>
      </c>
      <c r="D300" s="24">
        <f t="shared" si="13"/>
        <v>3.3</v>
      </c>
      <c r="E300" s="24">
        <f t="shared" si="14"/>
        <v>3.3</v>
      </c>
      <c r="F300" s="24">
        <f>AVERAGE(3.2, 3.4)</f>
        <v>3.3</v>
      </c>
    </row>
    <row r="301" spans="1:9" x14ac:dyDescent="0.25">
      <c r="A301">
        <v>10005</v>
      </c>
      <c r="B301" t="s">
        <v>2848</v>
      </c>
      <c r="C301" s="24">
        <f t="shared" si="12"/>
        <v>5.55</v>
      </c>
      <c r="D301" s="24">
        <f t="shared" si="13"/>
        <v>5.55</v>
      </c>
      <c r="E301" s="24">
        <f t="shared" si="14"/>
        <v>5.55</v>
      </c>
      <c r="F301" s="24">
        <f>AVERAGE(2.9, 8.2)</f>
        <v>5.55</v>
      </c>
    </row>
    <row r="302" spans="1:9" x14ac:dyDescent="0.25">
      <c r="A302">
        <v>10005</v>
      </c>
      <c r="B302" t="s">
        <v>2848</v>
      </c>
      <c r="C302" s="24">
        <f t="shared" si="12"/>
        <v>6.5</v>
      </c>
      <c r="D302" s="24">
        <f t="shared" si="13"/>
        <v>6.5</v>
      </c>
      <c r="E302" s="24">
        <f t="shared" si="14"/>
        <v>6.5</v>
      </c>
      <c r="F302" s="24">
        <f>AVERAGE(2.3, 10.7)</f>
        <v>6.5</v>
      </c>
    </row>
    <row r="303" spans="1:9" x14ac:dyDescent="0.25">
      <c r="A303">
        <v>10005</v>
      </c>
      <c r="B303" t="s">
        <v>2848</v>
      </c>
      <c r="C303" s="24">
        <f t="shared" si="12"/>
        <v>5.95</v>
      </c>
      <c r="D303" s="24">
        <f t="shared" si="13"/>
        <v>5.95</v>
      </c>
      <c r="E303" s="24">
        <f t="shared" si="14"/>
        <v>5.95</v>
      </c>
      <c r="F303" s="24">
        <f>AVERAGE(5, 6.9)</f>
        <v>5.95</v>
      </c>
    </row>
    <row r="304" spans="1:9" x14ac:dyDescent="0.25">
      <c r="A304">
        <v>10001</v>
      </c>
      <c r="B304" t="s">
        <v>2848</v>
      </c>
      <c r="C304" s="24">
        <f t="shared" si="12"/>
        <v>2.9</v>
      </c>
      <c r="D304" s="24">
        <f t="shared" si="13"/>
        <v>2.9</v>
      </c>
      <c r="E304" s="24">
        <f t="shared" si="14"/>
        <v>2.9</v>
      </c>
      <c r="F304" s="24">
        <v>2.9</v>
      </c>
    </row>
    <row r="305" spans="1:6" x14ac:dyDescent="0.25">
      <c r="A305">
        <v>10005</v>
      </c>
      <c r="B305" t="s">
        <v>2848</v>
      </c>
      <c r="C305" s="24">
        <f t="shared" si="12"/>
        <v>10</v>
      </c>
      <c r="D305" s="24">
        <f t="shared" si="13"/>
        <v>10</v>
      </c>
      <c r="E305" s="24">
        <f t="shared" si="14"/>
        <v>10</v>
      </c>
      <c r="F305" s="24">
        <v>10</v>
      </c>
    </row>
    <row r="306" spans="1:6" x14ac:dyDescent="0.25">
      <c r="A306">
        <v>10005</v>
      </c>
      <c r="B306" t="s">
        <v>2848</v>
      </c>
      <c r="C306" s="24">
        <f t="shared" si="12"/>
        <v>3.3</v>
      </c>
      <c r="D306" s="24">
        <f t="shared" si="13"/>
        <v>3.3</v>
      </c>
      <c r="E306" s="24">
        <f t="shared" si="14"/>
        <v>3.3</v>
      </c>
      <c r="F306" s="24">
        <v>3.3</v>
      </c>
    </row>
    <row r="307" spans="1:6" x14ac:dyDescent="0.25">
      <c r="A307">
        <v>10005</v>
      </c>
      <c r="B307" t="s">
        <v>2848</v>
      </c>
      <c r="C307" s="24">
        <f t="shared" si="12"/>
        <v>4.7</v>
      </c>
      <c r="D307" s="24">
        <f t="shared" si="13"/>
        <v>4.7</v>
      </c>
      <c r="E307" s="24">
        <f t="shared" si="14"/>
        <v>4.7</v>
      </c>
      <c r="F307" s="24">
        <v>4.7</v>
      </c>
    </row>
    <row r="308" spans="1:6" x14ac:dyDescent="0.25">
      <c r="A308">
        <v>10005</v>
      </c>
      <c r="B308" t="s">
        <v>2848</v>
      </c>
      <c r="C308" s="24">
        <f t="shared" si="12"/>
        <v>5</v>
      </c>
      <c r="D308" s="24">
        <f t="shared" si="13"/>
        <v>5</v>
      </c>
      <c r="E308" s="24">
        <f t="shared" si="14"/>
        <v>5</v>
      </c>
      <c r="F308" s="24">
        <v>5</v>
      </c>
    </row>
    <row r="309" spans="1:6" x14ac:dyDescent="0.25">
      <c r="A309">
        <v>10005</v>
      </c>
      <c r="B309" t="s">
        <v>2848</v>
      </c>
      <c r="C309" s="24">
        <f t="shared" si="12"/>
        <v>2.8</v>
      </c>
      <c r="D309" s="24">
        <f t="shared" si="13"/>
        <v>2.8</v>
      </c>
      <c r="E309" s="24">
        <f t="shared" si="14"/>
        <v>2.8</v>
      </c>
      <c r="F309" s="24">
        <f>AVERAGE(2, 3.6)</f>
        <v>2.8</v>
      </c>
    </row>
    <row r="310" spans="1:6" x14ac:dyDescent="0.25">
      <c r="A310">
        <v>10001</v>
      </c>
      <c r="B310" t="s">
        <v>2848</v>
      </c>
      <c r="C310" s="24">
        <f t="shared" si="12"/>
        <v>4.45</v>
      </c>
      <c r="D310" s="24">
        <f t="shared" si="13"/>
        <v>4.45</v>
      </c>
      <c r="E310" s="24">
        <f t="shared" si="14"/>
        <v>4.45</v>
      </c>
      <c r="F310" s="24">
        <f>AVERAGE(3.6, 5.3)</f>
        <v>4.45</v>
      </c>
    </row>
    <row r="311" spans="1:6" x14ac:dyDescent="0.25">
      <c r="A311">
        <v>10001</v>
      </c>
      <c r="B311" t="s">
        <v>2848</v>
      </c>
      <c r="C311" s="24">
        <f t="shared" si="12"/>
        <v>0.04</v>
      </c>
      <c r="D311" s="24">
        <f t="shared" si="13"/>
        <v>0.04</v>
      </c>
      <c r="E311" s="24">
        <f t="shared" si="14"/>
        <v>0.04</v>
      </c>
      <c r="F311" s="24">
        <v>0.04</v>
      </c>
    </row>
    <row r="312" spans="1:6" x14ac:dyDescent="0.25">
      <c r="A312">
        <v>10001</v>
      </c>
      <c r="B312" t="s">
        <v>2848</v>
      </c>
      <c r="C312" s="24">
        <f t="shared" ref="C312:C366" si="15">AVERAGE(F312:N312)</f>
        <v>10.55</v>
      </c>
      <c r="D312" s="24">
        <f t="shared" si="13"/>
        <v>10.55</v>
      </c>
      <c r="E312" s="24">
        <f t="shared" si="14"/>
        <v>10.55</v>
      </c>
      <c r="F312" s="24">
        <f>AVERAGE(2, 19.1)</f>
        <v>10.55</v>
      </c>
    </row>
    <row r="313" spans="1:6" x14ac:dyDescent="0.25">
      <c r="A313">
        <v>10005</v>
      </c>
      <c r="B313" t="s">
        <v>2848</v>
      </c>
      <c r="C313" s="24">
        <f t="shared" si="15"/>
        <v>3.9</v>
      </c>
      <c r="D313" s="24">
        <f t="shared" si="13"/>
        <v>3.9</v>
      </c>
      <c r="E313" s="24">
        <f t="shared" si="14"/>
        <v>3.9</v>
      </c>
      <c r="F313" s="24">
        <v>3.9</v>
      </c>
    </row>
    <row r="314" spans="1:6" x14ac:dyDescent="0.25">
      <c r="A314">
        <v>10005</v>
      </c>
      <c r="B314" t="s">
        <v>2848</v>
      </c>
      <c r="C314" s="24">
        <f t="shared" si="15"/>
        <v>5.4499999999999993</v>
      </c>
      <c r="D314" s="24">
        <f t="shared" si="13"/>
        <v>5.4499999999999993</v>
      </c>
      <c r="E314" s="24">
        <f t="shared" si="14"/>
        <v>5.4499999999999993</v>
      </c>
      <c r="F314" s="24">
        <f>AVERAGE(3.3, 7.6)</f>
        <v>5.4499999999999993</v>
      </c>
    </row>
    <row r="315" spans="1:6" x14ac:dyDescent="0.25">
      <c r="A315">
        <v>10005</v>
      </c>
      <c r="B315" t="s">
        <v>2848</v>
      </c>
      <c r="C315" s="24">
        <f t="shared" si="15"/>
        <v>2.6</v>
      </c>
      <c r="D315" s="24">
        <f t="shared" si="13"/>
        <v>2.6</v>
      </c>
      <c r="E315" s="24">
        <f t="shared" si="14"/>
        <v>2.6</v>
      </c>
      <c r="F315" s="24">
        <v>2.6</v>
      </c>
    </row>
    <row r="316" spans="1:6" x14ac:dyDescent="0.25">
      <c r="A316">
        <v>10005</v>
      </c>
      <c r="B316" t="s">
        <v>2848</v>
      </c>
      <c r="C316" s="24">
        <f t="shared" si="15"/>
        <v>4.0999999999999996</v>
      </c>
      <c r="D316" s="24">
        <f t="shared" si="13"/>
        <v>4.0999999999999996</v>
      </c>
      <c r="E316" s="24">
        <f t="shared" si="14"/>
        <v>4.0999999999999996</v>
      </c>
      <c r="F316" s="24">
        <f>AVERAGE(2.3, 5.9)</f>
        <v>4.0999999999999996</v>
      </c>
    </row>
    <row r="317" spans="1:6" x14ac:dyDescent="0.25">
      <c r="A317">
        <v>10001</v>
      </c>
      <c r="B317" t="s">
        <v>2848</v>
      </c>
      <c r="C317" s="24">
        <f t="shared" si="15"/>
        <v>4.8</v>
      </c>
      <c r="D317" s="24">
        <f t="shared" si="13"/>
        <v>4.8</v>
      </c>
      <c r="E317" s="24">
        <f t="shared" si="14"/>
        <v>4.8</v>
      </c>
      <c r="F317" s="24">
        <f>AVERAGE(1.8, 7.8)</f>
        <v>4.8</v>
      </c>
    </row>
    <row r="318" spans="1:6" x14ac:dyDescent="0.25">
      <c r="A318">
        <v>10005</v>
      </c>
      <c r="B318" t="s">
        <v>2848</v>
      </c>
      <c r="C318" s="24">
        <f t="shared" si="15"/>
        <v>1.65</v>
      </c>
      <c r="D318" s="24">
        <f t="shared" si="13"/>
        <v>1.65</v>
      </c>
      <c r="E318" s="24">
        <f t="shared" si="14"/>
        <v>1.65</v>
      </c>
      <c r="F318" s="24">
        <f>AVERAGE(0.3, 3)</f>
        <v>1.65</v>
      </c>
    </row>
    <row r="319" spans="1:6" x14ac:dyDescent="0.25">
      <c r="A319">
        <v>10005</v>
      </c>
      <c r="B319" t="s">
        <v>2848</v>
      </c>
      <c r="C319" s="24">
        <f t="shared" si="15"/>
        <v>3.7</v>
      </c>
      <c r="D319" s="24">
        <f t="shared" si="13"/>
        <v>3.7</v>
      </c>
      <c r="E319" s="24">
        <f t="shared" si="14"/>
        <v>3.7</v>
      </c>
      <c r="F319" s="24">
        <v>3.7</v>
      </c>
    </row>
    <row r="320" spans="1:6" x14ac:dyDescent="0.25">
      <c r="A320">
        <v>10001</v>
      </c>
      <c r="B320" t="s">
        <v>2848</v>
      </c>
      <c r="C320" s="24">
        <f t="shared" si="15"/>
        <v>4.45</v>
      </c>
      <c r="D320" s="24">
        <f t="shared" si="13"/>
        <v>4.45</v>
      </c>
      <c r="E320" s="24">
        <f t="shared" si="14"/>
        <v>4.45</v>
      </c>
      <c r="F320" s="24">
        <f>AVERAGE(2.1, 6.8)</f>
        <v>4.45</v>
      </c>
    </row>
    <row r="321" spans="1:6" x14ac:dyDescent="0.25">
      <c r="A321">
        <v>24047</v>
      </c>
      <c r="B321" t="s">
        <v>2848</v>
      </c>
      <c r="C321" s="24">
        <f t="shared" si="15"/>
        <v>1.5</v>
      </c>
      <c r="D321" s="24">
        <f t="shared" si="13"/>
        <v>1.5</v>
      </c>
      <c r="E321" s="24">
        <f t="shared" si="14"/>
        <v>1.5</v>
      </c>
      <c r="F321" s="24">
        <v>1.5</v>
      </c>
    </row>
    <row r="322" spans="1:6" x14ac:dyDescent="0.25">
      <c r="A322">
        <v>24039</v>
      </c>
      <c r="B322" t="s">
        <v>2848</v>
      </c>
      <c r="C322" s="24">
        <f t="shared" si="15"/>
        <v>5.2</v>
      </c>
      <c r="D322" s="24">
        <f t="shared" ref="D322:D366" si="16">MAX(F322:N322)</f>
        <v>5.2</v>
      </c>
      <c r="E322" s="24">
        <f t="shared" ref="E322:E366" si="17">MIN(F322:N322)</f>
        <v>5.2</v>
      </c>
      <c r="F322" s="24">
        <f>AVERAGE(4, 6.4)</f>
        <v>5.2</v>
      </c>
    </row>
    <row r="323" spans="1:6" x14ac:dyDescent="0.25">
      <c r="A323">
        <v>24003</v>
      </c>
      <c r="B323" t="s">
        <v>2848</v>
      </c>
      <c r="C323" s="24">
        <f t="shared" si="15"/>
        <v>13.89</v>
      </c>
      <c r="D323" s="24">
        <f t="shared" si="16"/>
        <v>13.89</v>
      </c>
      <c r="E323" s="24">
        <f t="shared" si="17"/>
        <v>13.89</v>
      </c>
      <c r="F323" s="24">
        <f>AVERAGE(11.19, 16.59)</f>
        <v>13.89</v>
      </c>
    </row>
    <row r="324" spans="1:6" x14ac:dyDescent="0.25">
      <c r="A324">
        <v>24003</v>
      </c>
      <c r="B324" t="s">
        <v>2848</v>
      </c>
      <c r="C324" s="24">
        <f t="shared" si="15"/>
        <v>7.3900000000000006</v>
      </c>
      <c r="D324" s="24">
        <f t="shared" si="16"/>
        <v>7.3900000000000006</v>
      </c>
      <c r="E324" s="24">
        <f t="shared" si="17"/>
        <v>7.3900000000000006</v>
      </c>
      <c r="F324" s="24">
        <f>AVERAGE(5.39, 9.39)</f>
        <v>7.3900000000000006</v>
      </c>
    </row>
    <row r="325" spans="1:6" x14ac:dyDescent="0.25">
      <c r="A325">
        <v>24003</v>
      </c>
      <c r="B325" t="s">
        <v>2848</v>
      </c>
      <c r="C325" s="24">
        <f t="shared" si="15"/>
        <v>-4.95</v>
      </c>
      <c r="D325" s="24">
        <f t="shared" si="16"/>
        <v>-4.95</v>
      </c>
      <c r="E325" s="24">
        <f t="shared" si="17"/>
        <v>-4.95</v>
      </c>
      <c r="F325" s="24">
        <f>AVERAGE(-11.1, 1.2)</f>
        <v>-4.95</v>
      </c>
    </row>
    <row r="326" spans="1:6" x14ac:dyDescent="0.25">
      <c r="A326">
        <v>24003</v>
      </c>
      <c r="B326" t="s">
        <v>2848</v>
      </c>
      <c r="C326" s="24">
        <f t="shared" si="15"/>
        <v>4.3</v>
      </c>
      <c r="D326" s="24">
        <f t="shared" si="16"/>
        <v>4.3</v>
      </c>
      <c r="E326" s="24">
        <f t="shared" si="17"/>
        <v>4.3</v>
      </c>
      <c r="F326" s="24">
        <v>4.3</v>
      </c>
    </row>
    <row r="327" spans="1:6" x14ac:dyDescent="0.25">
      <c r="A327">
        <v>24003</v>
      </c>
      <c r="B327" t="s">
        <v>2848</v>
      </c>
      <c r="C327" s="24">
        <f t="shared" si="15"/>
        <v>4.2</v>
      </c>
      <c r="D327" s="24">
        <f t="shared" si="16"/>
        <v>4.2</v>
      </c>
      <c r="E327" s="24">
        <f t="shared" si="17"/>
        <v>4.2</v>
      </c>
      <c r="F327" s="24">
        <v>4.2</v>
      </c>
    </row>
    <row r="328" spans="1:6" x14ac:dyDescent="0.25">
      <c r="A328">
        <v>24041</v>
      </c>
      <c r="B328" t="s">
        <v>2848</v>
      </c>
      <c r="C328" s="24">
        <f t="shared" si="15"/>
        <v>6.75</v>
      </c>
      <c r="D328" s="24">
        <f t="shared" si="16"/>
        <v>6.75</v>
      </c>
      <c r="E328" s="24">
        <f t="shared" si="17"/>
        <v>6.75</v>
      </c>
      <c r="F328" s="24">
        <f>AVERAGE(4, 9.5)</f>
        <v>6.75</v>
      </c>
    </row>
    <row r="329" spans="1:6" x14ac:dyDescent="0.25">
      <c r="A329">
        <v>24039</v>
      </c>
      <c r="B329" t="s">
        <v>2848</v>
      </c>
      <c r="C329" s="24">
        <f t="shared" si="15"/>
        <v>1.5</v>
      </c>
      <c r="D329" s="24">
        <f t="shared" si="16"/>
        <v>1.5</v>
      </c>
      <c r="E329" s="24">
        <f t="shared" si="17"/>
        <v>1.5</v>
      </c>
      <c r="F329" s="24">
        <v>1.5</v>
      </c>
    </row>
    <row r="330" spans="1:6" x14ac:dyDescent="0.25">
      <c r="A330">
        <v>24039</v>
      </c>
      <c r="B330" t="s">
        <v>2848</v>
      </c>
      <c r="C330" s="24">
        <f t="shared" si="15"/>
        <v>3.9</v>
      </c>
      <c r="D330" s="24">
        <f t="shared" si="16"/>
        <v>3.9</v>
      </c>
      <c r="E330" s="24">
        <f t="shared" si="17"/>
        <v>3.9</v>
      </c>
      <c r="F330" s="24">
        <f>AVERAGE(1.5, 6.3)</f>
        <v>3.9</v>
      </c>
    </row>
    <row r="331" spans="1:6" x14ac:dyDescent="0.25">
      <c r="A331">
        <v>24039</v>
      </c>
      <c r="B331" t="s">
        <v>2848</v>
      </c>
      <c r="C331" s="24">
        <f t="shared" si="15"/>
        <v>7.5</v>
      </c>
      <c r="D331" s="24">
        <f t="shared" si="16"/>
        <v>7.5</v>
      </c>
      <c r="E331" s="24">
        <f t="shared" si="17"/>
        <v>7.5</v>
      </c>
      <c r="F331" s="24">
        <f>AVERAGE(7.2, 7.8)</f>
        <v>7.5</v>
      </c>
    </row>
    <row r="332" spans="1:6" x14ac:dyDescent="0.25">
      <c r="A332">
        <v>24039</v>
      </c>
      <c r="B332" t="s">
        <v>2848</v>
      </c>
      <c r="C332" s="24">
        <f t="shared" si="15"/>
        <v>3.33</v>
      </c>
      <c r="D332" s="24">
        <f t="shared" si="16"/>
        <v>3.33</v>
      </c>
      <c r="E332" s="24">
        <f t="shared" si="17"/>
        <v>3.33</v>
      </c>
      <c r="F332" s="24">
        <v>3.33</v>
      </c>
    </row>
    <row r="333" spans="1:6" x14ac:dyDescent="0.25">
      <c r="A333">
        <v>24019</v>
      </c>
      <c r="B333" t="s">
        <v>2848</v>
      </c>
      <c r="C333" s="24">
        <f t="shared" si="15"/>
        <v>4.6000000000000005</v>
      </c>
      <c r="D333" s="24">
        <f t="shared" si="16"/>
        <v>4.6000000000000005</v>
      </c>
      <c r="E333" s="24">
        <f t="shared" si="17"/>
        <v>4.6000000000000005</v>
      </c>
      <c r="F333" s="24">
        <f>AVERAGE(1.8, 7.4)</f>
        <v>4.6000000000000005</v>
      </c>
    </row>
    <row r="334" spans="1:6" x14ac:dyDescent="0.25">
      <c r="A334">
        <v>24045</v>
      </c>
      <c r="B334" t="s">
        <v>2848</v>
      </c>
      <c r="C334" s="24">
        <f t="shared" si="15"/>
        <v>4.6000000000000005</v>
      </c>
      <c r="D334" s="24">
        <f t="shared" si="16"/>
        <v>4.6000000000000005</v>
      </c>
      <c r="E334" s="24">
        <f t="shared" si="17"/>
        <v>4.6000000000000005</v>
      </c>
      <c r="F334" s="24">
        <f>AVERAGE(1.8, 7.4)</f>
        <v>4.6000000000000005</v>
      </c>
    </row>
    <row r="335" spans="1:6" x14ac:dyDescent="0.25">
      <c r="A335">
        <v>24037</v>
      </c>
      <c r="B335" t="s">
        <v>2848</v>
      </c>
      <c r="C335" s="24">
        <f t="shared" si="15"/>
        <v>-1.4</v>
      </c>
      <c r="D335" s="24">
        <f t="shared" si="16"/>
        <v>-1.4</v>
      </c>
      <c r="E335" s="24">
        <f t="shared" si="17"/>
        <v>-1.4</v>
      </c>
      <c r="F335" s="24">
        <v>-1.4</v>
      </c>
    </row>
    <row r="336" spans="1:6" x14ac:dyDescent="0.25">
      <c r="A336">
        <v>24037</v>
      </c>
      <c r="B336" t="s">
        <v>2848</v>
      </c>
      <c r="C336" s="24">
        <f t="shared" si="15"/>
        <v>4.4000000000000004</v>
      </c>
      <c r="D336" s="24">
        <f t="shared" si="16"/>
        <v>4.4000000000000004</v>
      </c>
      <c r="E336" s="24">
        <f t="shared" si="17"/>
        <v>4.4000000000000004</v>
      </c>
      <c r="F336" s="24">
        <v>4.4000000000000004</v>
      </c>
    </row>
    <row r="337" spans="1:6" x14ac:dyDescent="0.25">
      <c r="A337">
        <v>24037</v>
      </c>
      <c r="B337" t="s">
        <v>2848</v>
      </c>
      <c r="C337" s="24">
        <f t="shared" si="15"/>
        <v>24</v>
      </c>
      <c r="D337" s="24">
        <f t="shared" si="16"/>
        <v>24</v>
      </c>
      <c r="E337" s="24">
        <f t="shared" si="17"/>
        <v>24</v>
      </c>
      <c r="F337" s="24">
        <v>24</v>
      </c>
    </row>
    <row r="338" spans="1:6" x14ac:dyDescent="0.25">
      <c r="A338">
        <v>24037</v>
      </c>
      <c r="B338" t="s">
        <v>2848</v>
      </c>
      <c r="C338" s="24">
        <f t="shared" si="15"/>
        <v>20.7</v>
      </c>
      <c r="D338" s="24">
        <f t="shared" si="16"/>
        <v>20.7</v>
      </c>
      <c r="E338" s="24">
        <f t="shared" si="17"/>
        <v>20.7</v>
      </c>
      <c r="F338" s="24">
        <v>20.7</v>
      </c>
    </row>
    <row r="339" spans="1:6" x14ac:dyDescent="0.25">
      <c r="A339">
        <v>24037</v>
      </c>
      <c r="B339" t="s">
        <v>2848</v>
      </c>
      <c r="C339" s="24">
        <f t="shared" si="15"/>
        <v>-16.2</v>
      </c>
      <c r="D339" s="24">
        <f t="shared" si="16"/>
        <v>-16.2</v>
      </c>
      <c r="E339" s="24">
        <f t="shared" si="17"/>
        <v>-16.2</v>
      </c>
      <c r="F339" s="24">
        <v>-16.2</v>
      </c>
    </row>
    <row r="340" spans="1:6" x14ac:dyDescent="0.25">
      <c r="A340">
        <v>24037</v>
      </c>
      <c r="B340" t="s">
        <v>2848</v>
      </c>
      <c r="C340" s="24">
        <f t="shared" si="15"/>
        <v>-14.5</v>
      </c>
      <c r="D340" s="24">
        <f t="shared" si="16"/>
        <v>-14.5</v>
      </c>
      <c r="E340" s="24">
        <f t="shared" si="17"/>
        <v>-14.5</v>
      </c>
      <c r="F340" s="24">
        <v>-14.5</v>
      </c>
    </row>
    <row r="341" spans="1:6" x14ac:dyDescent="0.25">
      <c r="A341">
        <v>24037</v>
      </c>
      <c r="B341" t="s">
        <v>2848</v>
      </c>
      <c r="C341" s="24">
        <f t="shared" si="15"/>
        <v>52</v>
      </c>
      <c r="D341" s="24">
        <f t="shared" si="16"/>
        <v>52</v>
      </c>
      <c r="E341" s="24">
        <f t="shared" si="17"/>
        <v>52</v>
      </c>
      <c r="F341" s="24">
        <v>52</v>
      </c>
    </row>
    <row r="342" spans="1:6" x14ac:dyDescent="0.25">
      <c r="A342">
        <v>34001</v>
      </c>
      <c r="B342" t="s">
        <v>2848</v>
      </c>
      <c r="C342" s="24">
        <f t="shared" si="15"/>
        <v>8</v>
      </c>
      <c r="D342" s="24">
        <f t="shared" si="16"/>
        <v>8</v>
      </c>
      <c r="E342" s="24">
        <f t="shared" si="17"/>
        <v>8</v>
      </c>
      <c r="F342" s="24">
        <f>AVERAGE(6, 10)</f>
        <v>8</v>
      </c>
    </row>
    <row r="343" spans="1:6" x14ac:dyDescent="0.25">
      <c r="A343">
        <v>34001</v>
      </c>
      <c r="B343" t="s">
        <v>2848</v>
      </c>
      <c r="C343" s="24">
        <f t="shared" si="15"/>
        <v>3.8</v>
      </c>
      <c r="D343" s="24">
        <f t="shared" si="16"/>
        <v>3.8</v>
      </c>
      <c r="E343" s="24">
        <f t="shared" si="17"/>
        <v>3.8</v>
      </c>
      <c r="F343" s="24">
        <v>3.8</v>
      </c>
    </row>
    <row r="344" spans="1:6" x14ac:dyDescent="0.25">
      <c r="A344">
        <v>36081</v>
      </c>
      <c r="B344" t="s">
        <v>2848</v>
      </c>
      <c r="C344" s="24">
        <f t="shared" si="15"/>
        <v>3.5</v>
      </c>
      <c r="D344" s="24">
        <f t="shared" si="16"/>
        <v>3.5</v>
      </c>
      <c r="E344" s="24">
        <f t="shared" si="17"/>
        <v>3.5</v>
      </c>
      <c r="F344" s="24">
        <v>3.5</v>
      </c>
    </row>
    <row r="345" spans="1:6" x14ac:dyDescent="0.25">
      <c r="A345">
        <v>36103</v>
      </c>
      <c r="B345" t="s">
        <v>2848</v>
      </c>
      <c r="C345" s="24">
        <f t="shared" si="15"/>
        <v>3</v>
      </c>
      <c r="D345" s="24">
        <f t="shared" si="16"/>
        <v>3</v>
      </c>
      <c r="E345" s="24">
        <f t="shared" si="17"/>
        <v>3</v>
      </c>
      <c r="F345" s="24">
        <f>AVERAGE(2.7, 3.3)</f>
        <v>3</v>
      </c>
    </row>
    <row r="346" spans="1:6" x14ac:dyDescent="0.25">
      <c r="A346">
        <v>36103</v>
      </c>
      <c r="B346" t="s">
        <v>2848</v>
      </c>
      <c r="C346" s="24">
        <f t="shared" si="15"/>
        <v>4.0999999999999996</v>
      </c>
      <c r="D346" s="24">
        <f t="shared" si="16"/>
        <v>4.0999999999999996</v>
      </c>
      <c r="E346" s="24">
        <f t="shared" si="17"/>
        <v>4.0999999999999996</v>
      </c>
      <c r="F346" s="24">
        <v>4.0999999999999996</v>
      </c>
    </row>
    <row r="347" spans="1:6" x14ac:dyDescent="0.25">
      <c r="A347">
        <v>36103</v>
      </c>
      <c r="B347" t="s">
        <v>2848</v>
      </c>
      <c r="C347" s="24">
        <f t="shared" si="15"/>
        <v>5.5</v>
      </c>
      <c r="D347" s="24">
        <f t="shared" si="16"/>
        <v>5.5</v>
      </c>
      <c r="E347" s="24">
        <f t="shared" si="17"/>
        <v>5.5</v>
      </c>
      <c r="F347" s="24">
        <f>AVERAGE(4.7, 6.3)</f>
        <v>5.5</v>
      </c>
    </row>
    <row r="348" spans="1:6" x14ac:dyDescent="0.25">
      <c r="A348">
        <v>36103</v>
      </c>
      <c r="B348" t="s">
        <v>2848</v>
      </c>
      <c r="C348" s="24">
        <f t="shared" si="15"/>
        <v>2.1</v>
      </c>
      <c r="D348" s="24">
        <f t="shared" si="16"/>
        <v>2.1</v>
      </c>
      <c r="E348" s="24">
        <f t="shared" si="17"/>
        <v>2.1</v>
      </c>
      <c r="F348" s="24">
        <v>2.1</v>
      </c>
    </row>
    <row r="349" spans="1:6" x14ac:dyDescent="0.25">
      <c r="A349">
        <v>36103</v>
      </c>
      <c r="B349" t="s">
        <v>2848</v>
      </c>
      <c r="C349" s="24">
        <f t="shared" si="15"/>
        <v>3.6</v>
      </c>
      <c r="D349" s="24">
        <f t="shared" si="16"/>
        <v>3.6</v>
      </c>
      <c r="E349" s="24">
        <f t="shared" si="17"/>
        <v>3.6</v>
      </c>
      <c r="F349" s="24">
        <f>AVERAGE(2.5, 4.7)</f>
        <v>3.6</v>
      </c>
    </row>
    <row r="350" spans="1:6" x14ac:dyDescent="0.25">
      <c r="A350">
        <v>36103</v>
      </c>
      <c r="B350" t="s">
        <v>2848</v>
      </c>
      <c r="C350" s="24">
        <f t="shared" si="15"/>
        <v>1.6</v>
      </c>
      <c r="D350" s="24">
        <f t="shared" si="16"/>
        <v>1.6</v>
      </c>
      <c r="E350" s="24">
        <f t="shared" si="17"/>
        <v>1.6</v>
      </c>
      <c r="F350" s="24">
        <v>1.6</v>
      </c>
    </row>
    <row r="351" spans="1:6" x14ac:dyDescent="0.25">
      <c r="A351">
        <v>36103</v>
      </c>
      <c r="B351" t="s">
        <v>2848</v>
      </c>
      <c r="C351" s="24">
        <f t="shared" si="15"/>
        <v>4</v>
      </c>
      <c r="D351" s="24">
        <f t="shared" si="16"/>
        <v>4</v>
      </c>
      <c r="E351" s="24">
        <f t="shared" si="17"/>
        <v>4</v>
      </c>
      <c r="F351" s="24">
        <v>4</v>
      </c>
    </row>
    <row r="352" spans="1:6" x14ac:dyDescent="0.25">
      <c r="A352">
        <v>36103</v>
      </c>
      <c r="B352" t="s">
        <v>2848</v>
      </c>
      <c r="C352" s="24">
        <f t="shared" si="15"/>
        <v>3.125</v>
      </c>
      <c r="D352" s="24">
        <f t="shared" si="16"/>
        <v>3.125</v>
      </c>
      <c r="E352" s="24">
        <f t="shared" si="17"/>
        <v>3.125</v>
      </c>
      <c r="F352" s="24">
        <f>AVERAGE(2, 4.25)</f>
        <v>3.125</v>
      </c>
    </row>
    <row r="353" spans="1:6" x14ac:dyDescent="0.25">
      <c r="A353">
        <v>36103</v>
      </c>
      <c r="B353" t="s">
        <v>2848</v>
      </c>
      <c r="C353" s="24">
        <f t="shared" si="15"/>
        <v>4.3</v>
      </c>
      <c r="D353" s="24">
        <f t="shared" si="16"/>
        <v>4.3</v>
      </c>
      <c r="E353" s="24">
        <f t="shared" si="17"/>
        <v>4.3</v>
      </c>
      <c r="F353" s="24">
        <v>4.3</v>
      </c>
    </row>
    <row r="354" spans="1:6" x14ac:dyDescent="0.25">
      <c r="A354">
        <v>36059</v>
      </c>
      <c r="B354" t="s">
        <v>2848</v>
      </c>
      <c r="C354" s="24">
        <f t="shared" si="15"/>
        <v>3.2</v>
      </c>
      <c r="D354" s="24">
        <f t="shared" si="16"/>
        <v>3.2</v>
      </c>
      <c r="E354" s="24">
        <f t="shared" si="17"/>
        <v>3.2</v>
      </c>
      <c r="F354" s="24">
        <f>AVERAGE(1.4, 5)</f>
        <v>3.2</v>
      </c>
    </row>
    <row r="355" spans="1:6" x14ac:dyDescent="0.25">
      <c r="A355">
        <v>36103</v>
      </c>
      <c r="B355" t="s">
        <v>2848</v>
      </c>
      <c r="C355" s="24">
        <f t="shared" si="15"/>
        <v>2.65</v>
      </c>
      <c r="D355" s="24">
        <f t="shared" si="16"/>
        <v>2.65</v>
      </c>
      <c r="E355" s="24">
        <f t="shared" si="17"/>
        <v>2.65</v>
      </c>
      <c r="F355" s="24">
        <f>AVERAGE(2.3, 3)</f>
        <v>2.65</v>
      </c>
    </row>
    <row r="356" spans="1:6" x14ac:dyDescent="0.25">
      <c r="A356">
        <v>36005</v>
      </c>
      <c r="B356" t="s">
        <v>2848</v>
      </c>
      <c r="C356" s="24">
        <f t="shared" si="15"/>
        <v>1.1000000000000001</v>
      </c>
      <c r="D356" s="24">
        <f t="shared" si="16"/>
        <v>1.1000000000000001</v>
      </c>
      <c r="E356" s="24">
        <f t="shared" si="17"/>
        <v>1.1000000000000001</v>
      </c>
      <c r="F356" s="24">
        <v>1.1000000000000001</v>
      </c>
    </row>
    <row r="357" spans="1:6" x14ac:dyDescent="0.25">
      <c r="A357">
        <v>36103</v>
      </c>
      <c r="B357" t="s">
        <v>2848</v>
      </c>
      <c r="C357" s="24">
        <f t="shared" si="15"/>
        <v>3.75</v>
      </c>
      <c r="D357" s="24">
        <f t="shared" si="16"/>
        <v>3.75</v>
      </c>
      <c r="E357" s="24">
        <f t="shared" si="17"/>
        <v>3.75</v>
      </c>
      <c r="F357" s="24">
        <f>AVERAGE(3.5, 4)</f>
        <v>3.75</v>
      </c>
    </row>
    <row r="358" spans="1:6" x14ac:dyDescent="0.25">
      <c r="A358">
        <v>36103</v>
      </c>
      <c r="B358" t="s">
        <v>2848</v>
      </c>
      <c r="C358" s="24">
        <f t="shared" si="15"/>
        <v>3</v>
      </c>
      <c r="D358" s="24">
        <f t="shared" si="16"/>
        <v>3</v>
      </c>
      <c r="E358" s="24">
        <f t="shared" si="17"/>
        <v>3</v>
      </c>
      <c r="F358" s="24">
        <v>3</v>
      </c>
    </row>
    <row r="359" spans="1:6" x14ac:dyDescent="0.25">
      <c r="A359">
        <v>36103</v>
      </c>
      <c r="B359" t="s">
        <v>2848</v>
      </c>
      <c r="C359" s="24">
        <f t="shared" si="15"/>
        <v>2.5999999999999996</v>
      </c>
      <c r="D359" s="24">
        <f t="shared" si="16"/>
        <v>2.5999999999999996</v>
      </c>
      <c r="E359" s="24">
        <f t="shared" si="17"/>
        <v>2.5999999999999996</v>
      </c>
      <c r="F359" s="24">
        <f>AVERAGE(2.4, 2.8)</f>
        <v>2.5999999999999996</v>
      </c>
    </row>
    <row r="360" spans="1:6" x14ac:dyDescent="0.25">
      <c r="A360">
        <v>36103</v>
      </c>
      <c r="B360" t="s">
        <v>2848</v>
      </c>
      <c r="C360" s="24">
        <f t="shared" si="15"/>
        <v>4.6999999999999993</v>
      </c>
      <c r="D360" s="24">
        <f t="shared" si="16"/>
        <v>4.6999999999999993</v>
      </c>
      <c r="E360" s="24">
        <f t="shared" si="17"/>
        <v>4.6999999999999993</v>
      </c>
      <c r="F360" s="24">
        <f>AVERAGE(4.6, 4.8)</f>
        <v>4.6999999999999993</v>
      </c>
    </row>
    <row r="361" spans="1:6" x14ac:dyDescent="0.25">
      <c r="A361">
        <v>36103</v>
      </c>
      <c r="B361" t="s">
        <v>2848</v>
      </c>
      <c r="C361" s="24">
        <f t="shared" si="15"/>
        <v>4.1500000000000004</v>
      </c>
      <c r="D361" s="24">
        <f t="shared" si="16"/>
        <v>4.1500000000000004</v>
      </c>
      <c r="E361" s="24">
        <f t="shared" si="17"/>
        <v>4.1500000000000004</v>
      </c>
      <c r="F361" s="24">
        <f>AVERAGE(3.5, 4.8)</f>
        <v>4.1500000000000004</v>
      </c>
    </row>
    <row r="362" spans="1:6" x14ac:dyDescent="0.25">
      <c r="A362">
        <v>51101</v>
      </c>
      <c r="B362" t="s">
        <v>2848</v>
      </c>
      <c r="C362" s="24">
        <f t="shared" si="15"/>
        <v>0.27</v>
      </c>
      <c r="D362" s="24">
        <f t="shared" si="16"/>
        <v>0.27</v>
      </c>
      <c r="E362" s="24">
        <f t="shared" si="17"/>
        <v>0.27</v>
      </c>
      <c r="F362" s="24">
        <v>0.27</v>
      </c>
    </row>
    <row r="363" spans="1:6" x14ac:dyDescent="0.25">
      <c r="A363">
        <v>51131</v>
      </c>
      <c r="B363" t="s">
        <v>2848</v>
      </c>
      <c r="C363" s="24">
        <f t="shared" si="15"/>
        <v>12.7</v>
      </c>
      <c r="D363" s="24">
        <f t="shared" si="16"/>
        <v>12.7</v>
      </c>
      <c r="E363" s="24">
        <f t="shared" si="17"/>
        <v>12.7</v>
      </c>
      <c r="F363" s="24">
        <v>12.7</v>
      </c>
    </row>
    <row r="364" spans="1:6" x14ac:dyDescent="0.25">
      <c r="A364">
        <v>51131</v>
      </c>
      <c r="B364" t="s">
        <v>2848</v>
      </c>
      <c r="C364" s="24">
        <f t="shared" si="15"/>
        <v>1.6</v>
      </c>
      <c r="D364" s="24">
        <f t="shared" si="16"/>
        <v>1.6</v>
      </c>
      <c r="E364" s="24">
        <f t="shared" si="17"/>
        <v>1.6</v>
      </c>
      <c r="F364" s="24">
        <f>AVERAGE(1, 2.2)</f>
        <v>1.6</v>
      </c>
    </row>
    <row r="365" spans="1:6" x14ac:dyDescent="0.25">
      <c r="A365">
        <v>51001</v>
      </c>
      <c r="B365" t="s">
        <v>2848</v>
      </c>
      <c r="C365" s="24">
        <f t="shared" si="15"/>
        <v>5.4</v>
      </c>
      <c r="D365" s="24">
        <f t="shared" si="16"/>
        <v>5.4</v>
      </c>
      <c r="E365" s="24">
        <f t="shared" si="17"/>
        <v>5.4</v>
      </c>
      <c r="F365" s="24">
        <f>AVERAGE(2.3, 8.5)</f>
        <v>5.4</v>
      </c>
    </row>
    <row r="366" spans="1:6" x14ac:dyDescent="0.25">
      <c r="A366">
        <v>51097</v>
      </c>
      <c r="B366" t="s">
        <v>2848</v>
      </c>
      <c r="C366" s="24">
        <f t="shared" si="15"/>
        <v>0.12</v>
      </c>
      <c r="D366" s="24">
        <f t="shared" si="16"/>
        <v>0.12</v>
      </c>
      <c r="E366" s="24">
        <f t="shared" si="17"/>
        <v>0.12</v>
      </c>
      <c r="F366" s="24">
        <v>0.12</v>
      </c>
    </row>
    <row r="367" spans="1:6" x14ac:dyDescent="0.25">
      <c r="A367" s="26">
        <v>6053</v>
      </c>
      <c r="B367" t="s">
        <v>2864</v>
      </c>
      <c r="C367" s="24">
        <f t="shared" ref="C367:C377" si="18">AVERAGE(F367:N367)</f>
        <v>1.4128750000000001</v>
      </c>
      <c r="D367" s="24">
        <f t="shared" ref="D367:D377" si="19">MAX(F367:N367)</f>
        <v>1.4128750000000001</v>
      </c>
      <c r="E367" s="24">
        <f t="shared" ref="E367:E377" si="20">MIN(F367:N367)</f>
        <v>1.4128750000000001</v>
      </c>
      <c r="F367" s="24">
        <v>1.4128750000000001</v>
      </c>
    </row>
    <row r="368" spans="1:6" x14ac:dyDescent="0.25">
      <c r="A368" s="26">
        <v>10003</v>
      </c>
      <c r="B368" t="s">
        <v>2864</v>
      </c>
      <c r="C368" s="24">
        <f t="shared" si="18"/>
        <v>7.3258999999999999</v>
      </c>
      <c r="D368" s="24">
        <f t="shared" si="19"/>
        <v>7.3258999999999999</v>
      </c>
      <c r="E368" s="24">
        <f t="shared" si="20"/>
        <v>7.3258999999999999</v>
      </c>
      <c r="F368" s="24">
        <v>7.3258999999999999</v>
      </c>
    </row>
    <row r="369" spans="1:6" x14ac:dyDescent="0.25">
      <c r="A369" s="26">
        <v>12037</v>
      </c>
      <c r="B369" t="s">
        <v>2864</v>
      </c>
      <c r="C369" s="24">
        <f t="shared" si="18"/>
        <v>2.0877499999999998</v>
      </c>
      <c r="D369" s="24">
        <f t="shared" si="19"/>
        <v>2.0877499999999998</v>
      </c>
      <c r="E369" s="24">
        <f t="shared" si="20"/>
        <v>2.0877499999999998</v>
      </c>
      <c r="F369" s="24">
        <v>2.0877499999999998</v>
      </c>
    </row>
    <row r="370" spans="1:6" x14ac:dyDescent="0.25">
      <c r="A370" s="26">
        <v>12109</v>
      </c>
      <c r="B370" t="s">
        <v>2864</v>
      </c>
      <c r="C370" s="24">
        <f t="shared" si="18"/>
        <v>2.9381111111111107</v>
      </c>
      <c r="D370" s="24">
        <f t="shared" si="19"/>
        <v>2.9381111111111107</v>
      </c>
      <c r="E370" s="24">
        <f t="shared" si="20"/>
        <v>2.9381111111111107</v>
      </c>
      <c r="F370" s="24">
        <v>2.9381111111111107</v>
      </c>
    </row>
    <row r="371" spans="1:6" x14ac:dyDescent="0.25">
      <c r="A371" s="27">
        <v>23031</v>
      </c>
      <c r="B371" t="s">
        <v>2864</v>
      </c>
      <c r="C371" s="24">
        <f t="shared" si="18"/>
        <v>4.8645000000000005</v>
      </c>
      <c r="D371" s="24">
        <f t="shared" si="19"/>
        <v>4.8645000000000005</v>
      </c>
      <c r="E371" s="24">
        <f t="shared" si="20"/>
        <v>4.8645000000000005</v>
      </c>
      <c r="F371" s="24">
        <v>4.8645000000000005</v>
      </c>
    </row>
    <row r="372" spans="1:6" x14ac:dyDescent="0.25">
      <c r="A372" s="27">
        <v>25001</v>
      </c>
      <c r="B372" t="s">
        <v>2864</v>
      </c>
      <c r="C372" s="24">
        <f t="shared" si="18"/>
        <v>2.5271999999999997</v>
      </c>
      <c r="D372" s="24">
        <f t="shared" si="19"/>
        <v>2.5271999999999997</v>
      </c>
      <c r="E372" s="24">
        <f t="shared" si="20"/>
        <v>2.5271999999999997</v>
      </c>
      <c r="F372" s="24">
        <v>2.5271999999999997</v>
      </c>
    </row>
    <row r="373" spans="1:6" x14ac:dyDescent="0.25">
      <c r="A373" s="27">
        <v>28059</v>
      </c>
      <c r="B373" t="s">
        <v>2864</v>
      </c>
      <c r="C373" s="24">
        <f t="shared" si="18"/>
        <v>3.5440666666666667</v>
      </c>
      <c r="D373" s="24">
        <f t="shared" si="19"/>
        <v>3.5440666666666667</v>
      </c>
      <c r="E373" s="24">
        <f t="shared" si="20"/>
        <v>3.5440666666666667</v>
      </c>
      <c r="F373" s="24">
        <v>3.5440666666666667</v>
      </c>
    </row>
    <row r="374" spans="1:6" x14ac:dyDescent="0.25">
      <c r="A374" s="26">
        <v>33015</v>
      </c>
      <c r="B374" t="s">
        <v>2864</v>
      </c>
      <c r="C374" s="24">
        <f t="shared" si="18"/>
        <v>1.7237142857142853</v>
      </c>
      <c r="D374" s="24">
        <f t="shared" si="19"/>
        <v>1.7237142857142853</v>
      </c>
      <c r="E374" s="24">
        <f t="shared" si="20"/>
        <v>1.7237142857142853</v>
      </c>
      <c r="F374" s="24">
        <v>1.7237142857142853</v>
      </c>
    </row>
    <row r="375" spans="1:6" x14ac:dyDescent="0.25">
      <c r="A375" s="26">
        <v>44005</v>
      </c>
      <c r="B375" t="s">
        <v>2864</v>
      </c>
      <c r="C375" s="24">
        <f t="shared" si="18"/>
        <v>1.8396666666666668</v>
      </c>
      <c r="D375" s="24">
        <f t="shared" si="19"/>
        <v>1.8396666666666668</v>
      </c>
      <c r="E375" s="24">
        <f t="shared" si="20"/>
        <v>1.8396666666666668</v>
      </c>
      <c r="F375" s="24">
        <v>1.8396666666666668</v>
      </c>
    </row>
    <row r="376" spans="1:6" x14ac:dyDescent="0.25">
      <c r="A376" s="26">
        <v>48007</v>
      </c>
      <c r="B376" t="s">
        <v>2864</v>
      </c>
      <c r="C376" s="24">
        <f t="shared" si="18"/>
        <v>9.6178888888888903</v>
      </c>
      <c r="D376" s="24">
        <f t="shared" si="19"/>
        <v>9.6178888888888903</v>
      </c>
      <c r="E376" s="24">
        <f t="shared" si="20"/>
        <v>9.6178888888888903</v>
      </c>
      <c r="F376" s="24">
        <v>9.6178888888888903</v>
      </c>
    </row>
    <row r="377" spans="1:6" x14ac:dyDescent="0.25">
      <c r="A377" s="27">
        <v>53057</v>
      </c>
      <c r="B377" t="s">
        <v>2864</v>
      </c>
      <c r="C377" s="24">
        <f t="shared" si="18"/>
        <v>-2.0518461538461539</v>
      </c>
      <c r="D377" s="24">
        <f t="shared" si="19"/>
        <v>-2.0518461538461539</v>
      </c>
      <c r="E377" s="24">
        <f t="shared" si="20"/>
        <v>-2.0518461538461539</v>
      </c>
      <c r="F377" s="24">
        <v>-2.0518461538461539</v>
      </c>
    </row>
    <row r="378" spans="1:6" x14ac:dyDescent="0.25">
      <c r="A378">
        <v>13191</v>
      </c>
      <c r="B378" t="s">
        <v>2940</v>
      </c>
      <c r="C378" s="24">
        <f t="shared" ref="C378:C441" si="21">AVERAGE(F378:N378)</f>
        <v>0.26315789499999998</v>
      </c>
      <c r="D378" s="24">
        <f t="shared" ref="D378:D441" si="22">MAX(F378:N378)</f>
        <v>0.26315789499999998</v>
      </c>
      <c r="E378" s="24">
        <f t="shared" ref="E378:E441" si="23">MIN(F378:N378)</f>
        <v>0.26315789499999998</v>
      </c>
      <c r="F378" s="24">
        <v>0.26315789499999998</v>
      </c>
    </row>
    <row r="379" spans="1:6" x14ac:dyDescent="0.25">
      <c r="A379">
        <v>13191</v>
      </c>
      <c r="B379" t="s">
        <v>2940</v>
      </c>
      <c r="C379" s="24">
        <f t="shared" si="21"/>
        <v>0.26315789499999998</v>
      </c>
      <c r="D379" s="24">
        <f t="shared" si="22"/>
        <v>0.26315789499999998</v>
      </c>
      <c r="E379" s="24">
        <f t="shared" si="23"/>
        <v>0.26315789499999998</v>
      </c>
      <c r="F379" s="24">
        <v>0.26315789499999998</v>
      </c>
    </row>
    <row r="380" spans="1:6" x14ac:dyDescent="0.25">
      <c r="A380">
        <v>13179</v>
      </c>
      <c r="B380" t="s">
        <v>2940</v>
      </c>
      <c r="C380" s="24">
        <f t="shared" si="21"/>
        <v>0.3</v>
      </c>
      <c r="D380" s="24">
        <f t="shared" si="22"/>
        <v>0.3</v>
      </c>
      <c r="E380" s="24">
        <f t="shared" si="23"/>
        <v>0.3</v>
      </c>
      <c r="F380" s="24">
        <v>0.3</v>
      </c>
    </row>
    <row r="381" spans="1:6" x14ac:dyDescent="0.25">
      <c r="A381">
        <v>37055</v>
      </c>
      <c r="B381" t="s">
        <v>2940</v>
      </c>
      <c r="C381" s="24">
        <f t="shared" si="21"/>
        <v>0.4</v>
      </c>
      <c r="D381" s="24">
        <f t="shared" si="22"/>
        <v>0.4</v>
      </c>
      <c r="E381" s="24">
        <f t="shared" si="23"/>
        <v>0.4</v>
      </c>
      <c r="F381" s="24">
        <v>0.4</v>
      </c>
    </row>
    <row r="382" spans="1:6" x14ac:dyDescent="0.25">
      <c r="A382">
        <v>37055</v>
      </c>
      <c r="B382" t="s">
        <v>2940</v>
      </c>
      <c r="C382" s="24">
        <f t="shared" si="21"/>
        <v>0.4</v>
      </c>
      <c r="D382" s="24">
        <f t="shared" si="22"/>
        <v>0.4</v>
      </c>
      <c r="E382" s="24">
        <f t="shared" si="23"/>
        <v>0.4</v>
      </c>
      <c r="F382" s="24">
        <v>0.4</v>
      </c>
    </row>
    <row r="383" spans="1:6" x14ac:dyDescent="0.25">
      <c r="A383">
        <v>13191</v>
      </c>
      <c r="B383" t="s">
        <v>2940</v>
      </c>
      <c r="C383" s="24">
        <f t="shared" si="21"/>
        <v>0.78947368399999995</v>
      </c>
      <c r="D383" s="24">
        <f t="shared" si="22"/>
        <v>0.78947368399999995</v>
      </c>
      <c r="E383" s="24">
        <f t="shared" si="23"/>
        <v>0.78947368399999995</v>
      </c>
      <c r="F383" s="24">
        <v>0.78947368399999995</v>
      </c>
    </row>
    <row r="384" spans="1:6" x14ac:dyDescent="0.25">
      <c r="A384">
        <v>13191</v>
      </c>
      <c r="B384" t="s">
        <v>2940</v>
      </c>
      <c r="C384" s="24">
        <f t="shared" si="21"/>
        <v>0.78947368399999995</v>
      </c>
      <c r="D384" s="24">
        <f t="shared" si="22"/>
        <v>0.78947368399999995</v>
      </c>
      <c r="E384" s="24">
        <f t="shared" si="23"/>
        <v>0.78947368399999995</v>
      </c>
      <c r="F384" s="24">
        <v>0.78947368399999995</v>
      </c>
    </row>
    <row r="385" spans="1:6" x14ac:dyDescent="0.25">
      <c r="A385">
        <v>13179</v>
      </c>
      <c r="B385" t="s">
        <v>2940</v>
      </c>
      <c r="C385" s="24">
        <f t="shared" si="21"/>
        <v>0.8</v>
      </c>
      <c r="D385" s="24">
        <f t="shared" si="22"/>
        <v>0.8</v>
      </c>
      <c r="E385" s="24">
        <f t="shared" si="23"/>
        <v>0.8</v>
      </c>
      <c r="F385" s="24">
        <v>0.8</v>
      </c>
    </row>
    <row r="386" spans="1:6" x14ac:dyDescent="0.25">
      <c r="A386">
        <v>6055</v>
      </c>
      <c r="B386" t="s">
        <v>2940</v>
      </c>
      <c r="C386" s="24">
        <f t="shared" si="21"/>
        <v>1.1000000000000001</v>
      </c>
      <c r="D386" s="24">
        <f t="shared" si="22"/>
        <v>1.1000000000000001</v>
      </c>
      <c r="E386" s="24">
        <f t="shared" si="23"/>
        <v>1.1000000000000001</v>
      </c>
      <c r="F386" s="24">
        <v>1.1000000000000001</v>
      </c>
    </row>
    <row r="387" spans="1:6" x14ac:dyDescent="0.25">
      <c r="A387">
        <v>37055</v>
      </c>
      <c r="B387" t="s">
        <v>2940</v>
      </c>
      <c r="C387" s="24">
        <f t="shared" si="21"/>
        <v>1.2</v>
      </c>
      <c r="D387" s="24">
        <f t="shared" si="22"/>
        <v>1.2</v>
      </c>
      <c r="E387" s="24">
        <f t="shared" si="23"/>
        <v>1.2</v>
      </c>
      <c r="F387" s="24">
        <v>1.2</v>
      </c>
    </row>
    <row r="388" spans="1:6" x14ac:dyDescent="0.25">
      <c r="A388">
        <v>37055</v>
      </c>
      <c r="B388" t="s">
        <v>2940</v>
      </c>
      <c r="C388" s="24">
        <f t="shared" si="21"/>
        <v>1.2</v>
      </c>
      <c r="D388" s="24">
        <f t="shared" si="22"/>
        <v>1.2</v>
      </c>
      <c r="E388" s="24">
        <f t="shared" si="23"/>
        <v>1.2</v>
      </c>
      <c r="F388" s="24">
        <v>1.2</v>
      </c>
    </row>
    <row r="389" spans="1:6" x14ac:dyDescent="0.25">
      <c r="A389">
        <v>37055</v>
      </c>
      <c r="B389" t="s">
        <v>2940</v>
      </c>
      <c r="C389" s="24">
        <f t="shared" si="21"/>
        <v>1.2</v>
      </c>
      <c r="D389" s="24">
        <f t="shared" si="22"/>
        <v>1.2</v>
      </c>
      <c r="E389" s="24">
        <f t="shared" si="23"/>
        <v>1.2</v>
      </c>
      <c r="F389" s="24">
        <v>1.2</v>
      </c>
    </row>
    <row r="390" spans="1:6" x14ac:dyDescent="0.25">
      <c r="A390">
        <v>45043</v>
      </c>
      <c r="B390" t="s">
        <v>2940</v>
      </c>
      <c r="C390" s="24">
        <f t="shared" si="21"/>
        <v>1.3</v>
      </c>
      <c r="D390" s="24">
        <f t="shared" si="22"/>
        <v>1.3</v>
      </c>
      <c r="E390" s="24">
        <f t="shared" si="23"/>
        <v>1.3</v>
      </c>
      <c r="F390" s="24">
        <v>1.3</v>
      </c>
    </row>
    <row r="391" spans="1:6" x14ac:dyDescent="0.25">
      <c r="A391">
        <v>13191</v>
      </c>
      <c r="B391" t="s">
        <v>2940</v>
      </c>
      <c r="C391" s="24">
        <f t="shared" si="21"/>
        <v>1.315789474</v>
      </c>
      <c r="D391" s="24">
        <f t="shared" si="22"/>
        <v>1.315789474</v>
      </c>
      <c r="E391" s="24">
        <f t="shared" si="23"/>
        <v>1.315789474</v>
      </c>
      <c r="F391" s="24">
        <v>1.315789474</v>
      </c>
    </row>
    <row r="392" spans="1:6" x14ac:dyDescent="0.25">
      <c r="A392">
        <v>13191</v>
      </c>
      <c r="B392" t="s">
        <v>2940</v>
      </c>
      <c r="C392" s="24">
        <f t="shared" si="21"/>
        <v>1.315789474</v>
      </c>
      <c r="D392" s="24">
        <f t="shared" si="22"/>
        <v>1.315789474</v>
      </c>
      <c r="E392" s="24">
        <f t="shared" si="23"/>
        <v>1.315789474</v>
      </c>
      <c r="F392" s="24">
        <v>1.315789474</v>
      </c>
    </row>
    <row r="393" spans="1:6" x14ac:dyDescent="0.25">
      <c r="A393">
        <v>13191</v>
      </c>
      <c r="B393" t="s">
        <v>2940</v>
      </c>
      <c r="C393" s="24">
        <f t="shared" si="21"/>
        <v>1.315789474</v>
      </c>
      <c r="D393" s="24">
        <f t="shared" si="22"/>
        <v>1.315789474</v>
      </c>
      <c r="E393" s="24">
        <f t="shared" si="23"/>
        <v>1.315789474</v>
      </c>
      <c r="F393" s="24">
        <v>1.315789474</v>
      </c>
    </row>
    <row r="394" spans="1:6" x14ac:dyDescent="0.25">
      <c r="A394">
        <v>48071</v>
      </c>
      <c r="B394" t="s">
        <v>2940</v>
      </c>
      <c r="C394" s="24">
        <f t="shared" si="21"/>
        <v>1.4</v>
      </c>
      <c r="D394" s="24">
        <f t="shared" si="22"/>
        <v>1.4</v>
      </c>
      <c r="E394" s="24">
        <f t="shared" si="23"/>
        <v>1.4</v>
      </c>
      <c r="F394" s="24">
        <v>1.4</v>
      </c>
    </row>
    <row r="395" spans="1:6" x14ac:dyDescent="0.25">
      <c r="A395">
        <v>48071</v>
      </c>
      <c r="B395" t="s">
        <v>2940</v>
      </c>
      <c r="C395" s="24">
        <f t="shared" si="21"/>
        <v>1.4</v>
      </c>
      <c r="D395" s="24">
        <f t="shared" si="22"/>
        <v>1.4</v>
      </c>
      <c r="E395" s="24">
        <f t="shared" si="23"/>
        <v>1.4</v>
      </c>
      <c r="F395" s="24">
        <v>1.4</v>
      </c>
    </row>
    <row r="396" spans="1:6" x14ac:dyDescent="0.25">
      <c r="A396">
        <v>23029</v>
      </c>
      <c r="B396" t="s">
        <v>2940</v>
      </c>
      <c r="C396" s="24">
        <f t="shared" si="21"/>
        <v>1.5</v>
      </c>
      <c r="D396" s="24">
        <f t="shared" si="22"/>
        <v>1.5</v>
      </c>
      <c r="E396" s="24">
        <f t="shared" si="23"/>
        <v>1.5</v>
      </c>
      <c r="F396" s="24">
        <v>1.5</v>
      </c>
    </row>
    <row r="397" spans="1:6" x14ac:dyDescent="0.25">
      <c r="A397">
        <v>53027</v>
      </c>
      <c r="B397" t="s">
        <v>2940</v>
      </c>
      <c r="C397" s="24">
        <f t="shared" si="21"/>
        <v>1.6</v>
      </c>
      <c r="D397" s="24">
        <f t="shared" si="22"/>
        <v>1.6</v>
      </c>
      <c r="E397" s="24">
        <f t="shared" si="23"/>
        <v>1.6</v>
      </c>
      <c r="F397" s="24">
        <v>1.6</v>
      </c>
    </row>
    <row r="398" spans="1:6" x14ac:dyDescent="0.25">
      <c r="A398">
        <v>23029</v>
      </c>
      <c r="B398" t="s">
        <v>2940</v>
      </c>
      <c r="C398" s="24">
        <f t="shared" si="21"/>
        <v>1.7</v>
      </c>
      <c r="D398" s="24">
        <f t="shared" si="22"/>
        <v>1.7</v>
      </c>
      <c r="E398" s="24">
        <f t="shared" si="23"/>
        <v>1.7</v>
      </c>
      <c r="F398" s="24">
        <v>1.7</v>
      </c>
    </row>
    <row r="399" spans="1:6" x14ac:dyDescent="0.25">
      <c r="A399">
        <v>9011</v>
      </c>
      <c r="B399" t="s">
        <v>2940</v>
      </c>
      <c r="C399" s="24">
        <f t="shared" si="21"/>
        <v>1.7</v>
      </c>
      <c r="D399" s="24">
        <f t="shared" si="22"/>
        <v>1.7</v>
      </c>
      <c r="E399" s="24">
        <f t="shared" si="23"/>
        <v>1.7</v>
      </c>
      <c r="F399" s="24">
        <v>1.7</v>
      </c>
    </row>
    <row r="400" spans="1:6" x14ac:dyDescent="0.25">
      <c r="A400">
        <v>9011</v>
      </c>
      <c r="B400" t="s">
        <v>2940</v>
      </c>
      <c r="C400" s="24">
        <f t="shared" si="21"/>
        <v>1.7</v>
      </c>
      <c r="D400" s="24">
        <f t="shared" si="22"/>
        <v>1.7</v>
      </c>
      <c r="E400" s="24">
        <f t="shared" si="23"/>
        <v>1.7</v>
      </c>
      <c r="F400" s="24">
        <v>1.7</v>
      </c>
    </row>
    <row r="401" spans="1:6" x14ac:dyDescent="0.25">
      <c r="A401">
        <v>34015</v>
      </c>
      <c r="B401" t="s">
        <v>2940</v>
      </c>
      <c r="C401" s="24">
        <f t="shared" si="21"/>
        <v>1.7</v>
      </c>
      <c r="D401" s="24">
        <f t="shared" si="22"/>
        <v>1.7</v>
      </c>
      <c r="E401" s="24">
        <f t="shared" si="23"/>
        <v>1.7</v>
      </c>
      <c r="F401" s="24">
        <v>1.7</v>
      </c>
    </row>
    <row r="402" spans="1:6" x14ac:dyDescent="0.25">
      <c r="A402">
        <v>23029</v>
      </c>
      <c r="B402" t="s">
        <v>2940</v>
      </c>
      <c r="C402" s="24">
        <f t="shared" si="21"/>
        <v>1.8</v>
      </c>
      <c r="D402" s="24">
        <f t="shared" si="22"/>
        <v>1.8</v>
      </c>
      <c r="E402" s="24">
        <f t="shared" si="23"/>
        <v>1.8</v>
      </c>
      <c r="F402" s="24">
        <v>1.8</v>
      </c>
    </row>
    <row r="403" spans="1:6" x14ac:dyDescent="0.25">
      <c r="A403">
        <v>10001</v>
      </c>
      <c r="B403" t="s">
        <v>2940</v>
      </c>
      <c r="C403" s="24">
        <f t="shared" si="21"/>
        <v>1.8</v>
      </c>
      <c r="D403" s="24">
        <f t="shared" si="22"/>
        <v>1.8</v>
      </c>
      <c r="E403" s="24">
        <f t="shared" si="23"/>
        <v>1.8</v>
      </c>
      <c r="F403" s="24">
        <v>1.8</v>
      </c>
    </row>
    <row r="404" spans="1:6" x14ac:dyDescent="0.25">
      <c r="A404">
        <v>34029</v>
      </c>
      <c r="B404" t="s">
        <v>2940</v>
      </c>
      <c r="C404" s="24">
        <f t="shared" si="21"/>
        <v>1.8</v>
      </c>
      <c r="D404" s="24">
        <f t="shared" si="22"/>
        <v>1.8</v>
      </c>
      <c r="E404" s="24">
        <f t="shared" si="23"/>
        <v>1.8</v>
      </c>
      <c r="F404" s="24">
        <v>1.8</v>
      </c>
    </row>
    <row r="405" spans="1:6" x14ac:dyDescent="0.25">
      <c r="A405">
        <v>13191</v>
      </c>
      <c r="B405" t="s">
        <v>2940</v>
      </c>
      <c r="C405" s="24">
        <f t="shared" si="21"/>
        <v>1.8421052630000001</v>
      </c>
      <c r="D405" s="24">
        <f t="shared" si="22"/>
        <v>1.8421052630000001</v>
      </c>
      <c r="E405" s="24">
        <f t="shared" si="23"/>
        <v>1.8421052630000001</v>
      </c>
      <c r="F405" s="24">
        <v>1.8421052630000001</v>
      </c>
    </row>
    <row r="406" spans="1:6" x14ac:dyDescent="0.25">
      <c r="A406">
        <v>9009</v>
      </c>
      <c r="B406" t="s">
        <v>2940</v>
      </c>
      <c r="C406" s="24">
        <f t="shared" si="21"/>
        <v>1.9</v>
      </c>
      <c r="D406" s="24">
        <f t="shared" si="22"/>
        <v>1.9</v>
      </c>
      <c r="E406" s="24">
        <f t="shared" si="23"/>
        <v>1.9</v>
      </c>
      <c r="F406" s="24">
        <v>1.9</v>
      </c>
    </row>
    <row r="407" spans="1:6" x14ac:dyDescent="0.25">
      <c r="A407">
        <v>23029</v>
      </c>
      <c r="B407" t="s">
        <v>2940</v>
      </c>
      <c r="C407" s="24">
        <f t="shared" si="21"/>
        <v>1.9</v>
      </c>
      <c r="D407" s="24">
        <f t="shared" si="22"/>
        <v>1.9</v>
      </c>
      <c r="E407" s="24">
        <f t="shared" si="23"/>
        <v>1.9</v>
      </c>
      <c r="F407" s="24">
        <v>1.9</v>
      </c>
    </row>
    <row r="408" spans="1:6" x14ac:dyDescent="0.25">
      <c r="A408">
        <v>6055</v>
      </c>
      <c r="B408" t="s">
        <v>2940</v>
      </c>
      <c r="C408" s="24">
        <f t="shared" si="21"/>
        <v>2</v>
      </c>
      <c r="D408" s="24">
        <f t="shared" si="22"/>
        <v>2</v>
      </c>
      <c r="E408" s="24">
        <f t="shared" si="23"/>
        <v>2</v>
      </c>
      <c r="F408" s="24">
        <v>2</v>
      </c>
    </row>
    <row r="409" spans="1:6" x14ac:dyDescent="0.25">
      <c r="A409">
        <v>6041</v>
      </c>
      <c r="B409" t="s">
        <v>2940</v>
      </c>
      <c r="C409" s="24">
        <f t="shared" si="21"/>
        <v>2</v>
      </c>
      <c r="D409" s="24">
        <f t="shared" si="22"/>
        <v>2</v>
      </c>
      <c r="E409" s="24">
        <f t="shared" si="23"/>
        <v>2</v>
      </c>
      <c r="F409" s="24">
        <v>2</v>
      </c>
    </row>
    <row r="410" spans="1:6" x14ac:dyDescent="0.25">
      <c r="A410">
        <v>6041</v>
      </c>
      <c r="B410" t="s">
        <v>2940</v>
      </c>
      <c r="C410" s="24">
        <f t="shared" si="21"/>
        <v>2</v>
      </c>
      <c r="D410" s="24">
        <f t="shared" si="22"/>
        <v>2</v>
      </c>
      <c r="E410" s="24">
        <f t="shared" si="23"/>
        <v>2</v>
      </c>
      <c r="F410" s="24">
        <v>2</v>
      </c>
    </row>
    <row r="411" spans="1:6" x14ac:dyDescent="0.25">
      <c r="A411">
        <v>23029</v>
      </c>
      <c r="B411" t="s">
        <v>2940</v>
      </c>
      <c r="C411" s="24">
        <f t="shared" si="21"/>
        <v>2</v>
      </c>
      <c r="D411" s="24">
        <f t="shared" si="22"/>
        <v>2</v>
      </c>
      <c r="E411" s="24">
        <f t="shared" si="23"/>
        <v>2</v>
      </c>
      <c r="F411" s="24">
        <v>2</v>
      </c>
    </row>
    <row r="412" spans="1:6" x14ac:dyDescent="0.25">
      <c r="A412">
        <v>37013</v>
      </c>
      <c r="B412" t="s">
        <v>2940</v>
      </c>
      <c r="C412" s="24">
        <f t="shared" si="21"/>
        <v>2</v>
      </c>
      <c r="D412" s="24">
        <f t="shared" si="22"/>
        <v>2</v>
      </c>
      <c r="E412" s="24">
        <f t="shared" si="23"/>
        <v>2</v>
      </c>
      <c r="F412" s="24">
        <v>2</v>
      </c>
    </row>
    <row r="413" spans="1:6" x14ac:dyDescent="0.25">
      <c r="A413">
        <v>37013</v>
      </c>
      <c r="B413" t="s">
        <v>2940</v>
      </c>
      <c r="C413" s="24">
        <f t="shared" si="21"/>
        <v>2</v>
      </c>
      <c r="D413" s="24">
        <f t="shared" si="22"/>
        <v>2</v>
      </c>
      <c r="E413" s="24">
        <f t="shared" si="23"/>
        <v>2</v>
      </c>
      <c r="F413" s="24">
        <v>2</v>
      </c>
    </row>
    <row r="414" spans="1:6" x14ac:dyDescent="0.25">
      <c r="A414">
        <v>37013</v>
      </c>
      <c r="B414" t="s">
        <v>2940</v>
      </c>
      <c r="C414" s="24">
        <f t="shared" si="21"/>
        <v>2</v>
      </c>
      <c r="D414" s="24">
        <f t="shared" si="22"/>
        <v>2</v>
      </c>
      <c r="E414" s="24">
        <f t="shared" si="23"/>
        <v>2</v>
      </c>
      <c r="F414" s="24">
        <v>2</v>
      </c>
    </row>
    <row r="415" spans="1:6" x14ac:dyDescent="0.25">
      <c r="A415">
        <v>37055</v>
      </c>
      <c r="B415" t="s">
        <v>2940</v>
      </c>
      <c r="C415" s="24">
        <f t="shared" si="21"/>
        <v>2</v>
      </c>
      <c r="D415" s="24">
        <f t="shared" si="22"/>
        <v>2</v>
      </c>
      <c r="E415" s="24">
        <f t="shared" si="23"/>
        <v>2</v>
      </c>
      <c r="F415" s="24">
        <v>2</v>
      </c>
    </row>
    <row r="416" spans="1:6" x14ac:dyDescent="0.25">
      <c r="A416">
        <v>37055</v>
      </c>
      <c r="B416" t="s">
        <v>2940</v>
      </c>
      <c r="C416" s="24">
        <f t="shared" si="21"/>
        <v>2</v>
      </c>
      <c r="D416" s="24">
        <f t="shared" si="22"/>
        <v>2</v>
      </c>
      <c r="E416" s="24">
        <f t="shared" si="23"/>
        <v>2</v>
      </c>
      <c r="F416" s="24">
        <v>2</v>
      </c>
    </row>
    <row r="417" spans="1:6" x14ac:dyDescent="0.25">
      <c r="A417">
        <v>10005</v>
      </c>
      <c r="B417" t="s">
        <v>2940</v>
      </c>
      <c r="C417" s="24">
        <f t="shared" si="21"/>
        <v>2</v>
      </c>
      <c r="D417" s="24">
        <f t="shared" si="22"/>
        <v>2</v>
      </c>
      <c r="E417" s="24">
        <f t="shared" si="23"/>
        <v>2</v>
      </c>
      <c r="F417" s="24">
        <v>2</v>
      </c>
    </row>
    <row r="418" spans="1:6" x14ac:dyDescent="0.25">
      <c r="A418">
        <v>48321</v>
      </c>
      <c r="B418" t="s">
        <v>2940</v>
      </c>
      <c r="C418" s="24">
        <f t="shared" si="21"/>
        <v>2</v>
      </c>
      <c r="D418" s="24">
        <f t="shared" si="22"/>
        <v>2</v>
      </c>
      <c r="E418" s="24">
        <f t="shared" si="23"/>
        <v>2</v>
      </c>
      <c r="F418" s="24">
        <v>2</v>
      </c>
    </row>
    <row r="419" spans="1:6" x14ac:dyDescent="0.25">
      <c r="A419">
        <v>37137</v>
      </c>
      <c r="B419" t="s">
        <v>2940</v>
      </c>
      <c r="C419" s="24">
        <f t="shared" si="21"/>
        <v>2</v>
      </c>
      <c r="D419" s="24">
        <f t="shared" si="22"/>
        <v>2</v>
      </c>
      <c r="E419" s="24">
        <f t="shared" si="23"/>
        <v>2</v>
      </c>
      <c r="F419" s="24">
        <v>2</v>
      </c>
    </row>
    <row r="420" spans="1:6" x14ac:dyDescent="0.25">
      <c r="A420">
        <v>10001</v>
      </c>
      <c r="B420" t="s">
        <v>2940</v>
      </c>
      <c r="C420" s="24">
        <f t="shared" si="21"/>
        <v>2</v>
      </c>
      <c r="D420" s="24">
        <f t="shared" si="22"/>
        <v>2</v>
      </c>
      <c r="E420" s="24">
        <f t="shared" si="23"/>
        <v>2</v>
      </c>
      <c r="F420" s="24">
        <v>2</v>
      </c>
    </row>
    <row r="421" spans="1:6" x14ac:dyDescent="0.25">
      <c r="A421">
        <v>10005</v>
      </c>
      <c r="B421" t="s">
        <v>2940</v>
      </c>
      <c r="C421" s="24">
        <f t="shared" si="21"/>
        <v>2.1</v>
      </c>
      <c r="D421" s="24">
        <f t="shared" si="22"/>
        <v>2.1</v>
      </c>
      <c r="E421" s="24">
        <f t="shared" si="23"/>
        <v>2.1</v>
      </c>
      <c r="F421" s="24">
        <v>2.1</v>
      </c>
    </row>
    <row r="422" spans="1:6" x14ac:dyDescent="0.25">
      <c r="A422">
        <v>48321</v>
      </c>
      <c r="B422" t="s">
        <v>2940</v>
      </c>
      <c r="C422" s="24">
        <f t="shared" si="21"/>
        <v>2.1</v>
      </c>
      <c r="D422" s="24">
        <f t="shared" si="22"/>
        <v>2.1</v>
      </c>
      <c r="E422" s="24">
        <f t="shared" si="23"/>
        <v>2.1</v>
      </c>
      <c r="F422" s="24">
        <v>2.1</v>
      </c>
    </row>
    <row r="423" spans="1:6" x14ac:dyDescent="0.25">
      <c r="A423">
        <v>25009</v>
      </c>
      <c r="B423" t="s">
        <v>2940</v>
      </c>
      <c r="C423" s="24">
        <f t="shared" si="21"/>
        <v>2.1</v>
      </c>
      <c r="D423" s="24">
        <f t="shared" si="22"/>
        <v>2.1</v>
      </c>
      <c r="E423" s="24">
        <f t="shared" si="23"/>
        <v>2.1</v>
      </c>
      <c r="F423" s="24">
        <v>2.1</v>
      </c>
    </row>
    <row r="424" spans="1:6" x14ac:dyDescent="0.25">
      <c r="A424">
        <v>44005</v>
      </c>
      <c r="B424" t="s">
        <v>2940</v>
      </c>
      <c r="C424" s="24">
        <f t="shared" si="21"/>
        <v>2.1</v>
      </c>
      <c r="D424" s="24">
        <f t="shared" si="22"/>
        <v>2.1</v>
      </c>
      <c r="E424" s="24">
        <f t="shared" si="23"/>
        <v>2.1</v>
      </c>
      <c r="F424" s="24">
        <v>2.1</v>
      </c>
    </row>
    <row r="425" spans="1:6" x14ac:dyDescent="0.25">
      <c r="A425">
        <v>34029</v>
      </c>
      <c r="B425" t="s">
        <v>2940</v>
      </c>
      <c r="C425" s="24">
        <f t="shared" si="21"/>
        <v>2.2000000000000002</v>
      </c>
      <c r="D425" s="24">
        <f t="shared" si="22"/>
        <v>2.2000000000000002</v>
      </c>
      <c r="E425" s="24">
        <f t="shared" si="23"/>
        <v>2.2000000000000002</v>
      </c>
      <c r="F425" s="24">
        <v>2.2000000000000002</v>
      </c>
    </row>
    <row r="426" spans="1:6" x14ac:dyDescent="0.25">
      <c r="A426">
        <v>34029</v>
      </c>
      <c r="B426" t="s">
        <v>2940</v>
      </c>
      <c r="C426" s="24">
        <f t="shared" si="21"/>
        <v>2.2000000000000002</v>
      </c>
      <c r="D426" s="24">
        <f t="shared" si="22"/>
        <v>2.2000000000000002</v>
      </c>
      <c r="E426" s="24">
        <f t="shared" si="23"/>
        <v>2.2000000000000002</v>
      </c>
      <c r="F426" s="24">
        <v>2.2000000000000002</v>
      </c>
    </row>
    <row r="427" spans="1:6" x14ac:dyDescent="0.25">
      <c r="A427">
        <v>6055</v>
      </c>
      <c r="B427" t="s">
        <v>2940</v>
      </c>
      <c r="C427" s="24">
        <f t="shared" si="21"/>
        <v>2.2999999999999998</v>
      </c>
      <c r="D427" s="24">
        <f t="shared" si="22"/>
        <v>2.2999999999999998</v>
      </c>
      <c r="E427" s="24">
        <f t="shared" si="23"/>
        <v>2.2999999999999998</v>
      </c>
      <c r="F427" s="24">
        <v>2.2999999999999998</v>
      </c>
    </row>
    <row r="428" spans="1:6" x14ac:dyDescent="0.25">
      <c r="A428">
        <v>25009</v>
      </c>
      <c r="B428" t="s">
        <v>2940</v>
      </c>
      <c r="C428" s="24">
        <f t="shared" si="21"/>
        <v>2.2999999999999998</v>
      </c>
      <c r="D428" s="24">
        <f t="shared" si="22"/>
        <v>2.2999999999999998</v>
      </c>
      <c r="E428" s="24">
        <f t="shared" si="23"/>
        <v>2.2999999999999998</v>
      </c>
      <c r="F428" s="24">
        <v>2.2999999999999998</v>
      </c>
    </row>
    <row r="429" spans="1:6" x14ac:dyDescent="0.25">
      <c r="A429">
        <v>53067</v>
      </c>
      <c r="B429" t="s">
        <v>2940</v>
      </c>
      <c r="C429" s="24">
        <f t="shared" si="21"/>
        <v>2.2999999999999998</v>
      </c>
      <c r="D429" s="24">
        <f t="shared" si="22"/>
        <v>2.2999999999999998</v>
      </c>
      <c r="E429" s="24">
        <f t="shared" si="23"/>
        <v>2.2999999999999998</v>
      </c>
      <c r="F429" s="24">
        <v>2.2999999999999998</v>
      </c>
    </row>
    <row r="430" spans="1:6" x14ac:dyDescent="0.25">
      <c r="A430">
        <v>53073</v>
      </c>
      <c r="B430" t="s">
        <v>2940</v>
      </c>
      <c r="C430" s="24">
        <f t="shared" si="21"/>
        <v>2.2999999999999998</v>
      </c>
      <c r="D430" s="24">
        <f t="shared" si="22"/>
        <v>2.2999999999999998</v>
      </c>
      <c r="E430" s="24">
        <f t="shared" si="23"/>
        <v>2.2999999999999998</v>
      </c>
      <c r="F430" s="24">
        <v>2.2999999999999998</v>
      </c>
    </row>
    <row r="431" spans="1:6" x14ac:dyDescent="0.25">
      <c r="A431">
        <v>48071</v>
      </c>
      <c r="B431" t="s">
        <v>2940</v>
      </c>
      <c r="C431" s="24">
        <f t="shared" si="21"/>
        <v>2.2999999999999998</v>
      </c>
      <c r="D431" s="24">
        <f t="shared" si="22"/>
        <v>2.2999999999999998</v>
      </c>
      <c r="E431" s="24">
        <f t="shared" si="23"/>
        <v>2.2999999999999998</v>
      </c>
      <c r="F431" s="24">
        <v>2.2999999999999998</v>
      </c>
    </row>
    <row r="432" spans="1:6" x14ac:dyDescent="0.25">
      <c r="A432">
        <v>48071</v>
      </c>
      <c r="B432" t="s">
        <v>2940</v>
      </c>
      <c r="C432" s="24">
        <f t="shared" si="21"/>
        <v>2.2999999999999998</v>
      </c>
      <c r="D432" s="24">
        <f t="shared" si="22"/>
        <v>2.2999999999999998</v>
      </c>
      <c r="E432" s="24">
        <f t="shared" si="23"/>
        <v>2.2999999999999998</v>
      </c>
      <c r="F432" s="24">
        <v>2.2999999999999998</v>
      </c>
    </row>
    <row r="433" spans="1:6" x14ac:dyDescent="0.25">
      <c r="A433">
        <v>6055</v>
      </c>
      <c r="B433" t="s">
        <v>2940</v>
      </c>
      <c r="C433" s="24">
        <f t="shared" si="21"/>
        <v>2.4</v>
      </c>
      <c r="D433" s="24">
        <f t="shared" si="22"/>
        <v>2.4</v>
      </c>
      <c r="E433" s="24">
        <f t="shared" si="23"/>
        <v>2.4</v>
      </c>
      <c r="F433" s="24">
        <v>2.4</v>
      </c>
    </row>
    <row r="434" spans="1:6" x14ac:dyDescent="0.25">
      <c r="A434">
        <v>23029</v>
      </c>
      <c r="B434" t="s">
        <v>2940</v>
      </c>
      <c r="C434" s="24">
        <f t="shared" si="21"/>
        <v>2.4</v>
      </c>
      <c r="D434" s="24">
        <f t="shared" si="22"/>
        <v>2.4</v>
      </c>
      <c r="E434" s="24">
        <f t="shared" si="23"/>
        <v>2.4</v>
      </c>
      <c r="F434" s="24">
        <v>2.4</v>
      </c>
    </row>
    <row r="435" spans="1:6" x14ac:dyDescent="0.25">
      <c r="A435">
        <v>10005</v>
      </c>
      <c r="B435" t="s">
        <v>2940</v>
      </c>
      <c r="C435" s="24">
        <f t="shared" si="21"/>
        <v>2.4</v>
      </c>
      <c r="D435" s="24">
        <f t="shared" si="22"/>
        <v>2.4</v>
      </c>
      <c r="E435" s="24">
        <f t="shared" si="23"/>
        <v>2.4</v>
      </c>
      <c r="F435" s="24">
        <v>2.4</v>
      </c>
    </row>
    <row r="436" spans="1:6" x14ac:dyDescent="0.25">
      <c r="A436">
        <v>9009</v>
      </c>
      <c r="B436" t="s">
        <v>2940</v>
      </c>
      <c r="C436" s="24">
        <f t="shared" si="21"/>
        <v>2.5</v>
      </c>
      <c r="D436" s="24">
        <f t="shared" si="22"/>
        <v>2.5</v>
      </c>
      <c r="E436" s="24">
        <f t="shared" si="23"/>
        <v>2.5</v>
      </c>
      <c r="F436" s="24">
        <v>2.5</v>
      </c>
    </row>
    <row r="437" spans="1:6" x14ac:dyDescent="0.25">
      <c r="A437">
        <v>9009</v>
      </c>
      <c r="B437" t="s">
        <v>2940</v>
      </c>
      <c r="C437" s="24">
        <f t="shared" si="21"/>
        <v>2.5</v>
      </c>
      <c r="D437" s="24">
        <f t="shared" si="22"/>
        <v>2.5</v>
      </c>
      <c r="E437" s="24">
        <f t="shared" si="23"/>
        <v>2.5</v>
      </c>
      <c r="F437" s="24">
        <v>2.5</v>
      </c>
    </row>
    <row r="438" spans="1:6" x14ac:dyDescent="0.25">
      <c r="A438">
        <v>9009</v>
      </c>
      <c r="B438" t="s">
        <v>2940</v>
      </c>
      <c r="C438" s="24">
        <f t="shared" si="21"/>
        <v>2.5</v>
      </c>
      <c r="D438" s="24">
        <f t="shared" si="22"/>
        <v>2.5</v>
      </c>
      <c r="E438" s="24">
        <f t="shared" si="23"/>
        <v>2.5</v>
      </c>
      <c r="F438" s="24">
        <v>2.5</v>
      </c>
    </row>
    <row r="439" spans="1:6" x14ac:dyDescent="0.25">
      <c r="A439">
        <v>6055</v>
      </c>
      <c r="B439" t="s">
        <v>2940</v>
      </c>
      <c r="C439" s="24">
        <f t="shared" si="21"/>
        <v>2.5</v>
      </c>
      <c r="D439" s="24">
        <f t="shared" si="22"/>
        <v>2.5</v>
      </c>
      <c r="E439" s="24">
        <f t="shared" si="23"/>
        <v>2.5</v>
      </c>
      <c r="F439" s="24">
        <v>2.5</v>
      </c>
    </row>
    <row r="440" spans="1:6" x14ac:dyDescent="0.25">
      <c r="A440">
        <v>6055</v>
      </c>
      <c r="B440" t="s">
        <v>2940</v>
      </c>
      <c r="C440" s="24">
        <f t="shared" si="21"/>
        <v>2.5</v>
      </c>
      <c r="D440" s="24">
        <f t="shared" si="22"/>
        <v>2.5</v>
      </c>
      <c r="E440" s="24">
        <f t="shared" si="23"/>
        <v>2.5</v>
      </c>
      <c r="F440" s="24">
        <v>2.5</v>
      </c>
    </row>
    <row r="441" spans="1:6" x14ac:dyDescent="0.25">
      <c r="A441">
        <v>23029</v>
      </c>
      <c r="B441" t="s">
        <v>2940</v>
      </c>
      <c r="C441" s="24">
        <f t="shared" si="21"/>
        <v>2.5</v>
      </c>
      <c r="D441" s="24">
        <f t="shared" si="22"/>
        <v>2.5</v>
      </c>
      <c r="E441" s="24">
        <f t="shared" si="23"/>
        <v>2.5</v>
      </c>
      <c r="F441" s="24">
        <v>2.5</v>
      </c>
    </row>
    <row r="442" spans="1:6" x14ac:dyDescent="0.25">
      <c r="A442">
        <v>34029</v>
      </c>
      <c r="B442" t="s">
        <v>2940</v>
      </c>
      <c r="C442" s="24">
        <f t="shared" ref="C442:C505" si="24">AVERAGE(F442:N442)</f>
        <v>2.5</v>
      </c>
      <c r="D442" s="24">
        <f t="shared" ref="D442:D505" si="25">MAX(F442:N442)</f>
        <v>2.5</v>
      </c>
      <c r="E442" s="24">
        <f t="shared" ref="E442:E505" si="26">MIN(F442:N442)</f>
        <v>2.5</v>
      </c>
      <c r="F442" s="24">
        <v>2.5</v>
      </c>
    </row>
    <row r="443" spans="1:6" x14ac:dyDescent="0.25">
      <c r="A443">
        <v>45043</v>
      </c>
      <c r="B443" t="s">
        <v>2940</v>
      </c>
      <c r="C443" s="24">
        <f t="shared" si="24"/>
        <v>2.5</v>
      </c>
      <c r="D443" s="24">
        <f t="shared" si="25"/>
        <v>2.5</v>
      </c>
      <c r="E443" s="24">
        <f t="shared" si="26"/>
        <v>2.5</v>
      </c>
      <c r="F443" s="24">
        <v>2.5</v>
      </c>
    </row>
    <row r="444" spans="1:6" x14ac:dyDescent="0.25">
      <c r="A444">
        <v>34023</v>
      </c>
      <c r="B444" t="s">
        <v>2940</v>
      </c>
      <c r="C444" s="24">
        <f t="shared" si="24"/>
        <v>2.5</v>
      </c>
      <c r="D444" s="24">
        <f t="shared" si="25"/>
        <v>2.5</v>
      </c>
      <c r="E444" s="24">
        <f t="shared" si="26"/>
        <v>2.5</v>
      </c>
      <c r="F444" s="24">
        <v>2.5</v>
      </c>
    </row>
    <row r="445" spans="1:6" x14ac:dyDescent="0.25">
      <c r="A445">
        <v>6013</v>
      </c>
      <c r="B445" t="s">
        <v>2940</v>
      </c>
      <c r="C445" s="24">
        <f t="shared" si="24"/>
        <v>2.6</v>
      </c>
      <c r="D445" s="24">
        <f t="shared" si="25"/>
        <v>2.6</v>
      </c>
      <c r="E445" s="24">
        <f t="shared" si="26"/>
        <v>2.6</v>
      </c>
      <c r="F445" s="24">
        <v>2.6</v>
      </c>
    </row>
    <row r="446" spans="1:6" x14ac:dyDescent="0.25">
      <c r="A446">
        <v>44005</v>
      </c>
      <c r="B446" t="s">
        <v>2940</v>
      </c>
      <c r="C446" s="24">
        <f t="shared" si="24"/>
        <v>2.6</v>
      </c>
      <c r="D446" s="24">
        <f t="shared" si="25"/>
        <v>2.6</v>
      </c>
      <c r="E446" s="24">
        <f t="shared" si="26"/>
        <v>2.6</v>
      </c>
      <c r="F446" s="24">
        <v>2.6</v>
      </c>
    </row>
    <row r="447" spans="1:6" x14ac:dyDescent="0.25">
      <c r="A447">
        <v>48057</v>
      </c>
      <c r="B447" t="s">
        <v>2940</v>
      </c>
      <c r="C447" s="24">
        <f t="shared" si="24"/>
        <v>2.7</v>
      </c>
      <c r="D447" s="24">
        <f t="shared" si="25"/>
        <v>2.7</v>
      </c>
      <c r="E447" s="24">
        <f t="shared" si="26"/>
        <v>2.7</v>
      </c>
      <c r="F447" s="24">
        <v>2.7</v>
      </c>
    </row>
    <row r="448" spans="1:6" x14ac:dyDescent="0.25">
      <c r="A448">
        <v>10005</v>
      </c>
      <c r="B448" t="s">
        <v>2940</v>
      </c>
      <c r="C448" s="24">
        <f t="shared" si="24"/>
        <v>2.7</v>
      </c>
      <c r="D448" s="24">
        <f t="shared" si="25"/>
        <v>2.7</v>
      </c>
      <c r="E448" s="24">
        <f t="shared" si="26"/>
        <v>2.7</v>
      </c>
      <c r="F448" s="24">
        <v>2.7</v>
      </c>
    </row>
    <row r="449" spans="1:6" x14ac:dyDescent="0.25">
      <c r="A449">
        <v>10005</v>
      </c>
      <c r="B449" t="s">
        <v>2940</v>
      </c>
      <c r="C449" s="24">
        <f t="shared" si="24"/>
        <v>2.7</v>
      </c>
      <c r="D449" s="24">
        <f t="shared" si="25"/>
        <v>2.7</v>
      </c>
      <c r="E449" s="24">
        <f t="shared" si="26"/>
        <v>2.7</v>
      </c>
      <c r="F449" s="24">
        <v>2.7</v>
      </c>
    </row>
    <row r="450" spans="1:6" x14ac:dyDescent="0.25">
      <c r="A450">
        <v>10005</v>
      </c>
      <c r="B450" t="s">
        <v>2940</v>
      </c>
      <c r="C450" s="24">
        <f t="shared" si="24"/>
        <v>2.7</v>
      </c>
      <c r="D450" s="24">
        <f t="shared" si="25"/>
        <v>2.7</v>
      </c>
      <c r="E450" s="24">
        <f t="shared" si="26"/>
        <v>2.7</v>
      </c>
      <c r="F450" s="24">
        <v>2.7</v>
      </c>
    </row>
    <row r="451" spans="1:6" x14ac:dyDescent="0.25">
      <c r="A451">
        <v>34029</v>
      </c>
      <c r="B451" t="s">
        <v>2940</v>
      </c>
      <c r="C451" s="24">
        <f t="shared" si="24"/>
        <v>2.7</v>
      </c>
      <c r="D451" s="24">
        <f t="shared" si="25"/>
        <v>2.7</v>
      </c>
      <c r="E451" s="24">
        <f t="shared" si="26"/>
        <v>2.7</v>
      </c>
      <c r="F451" s="24">
        <v>2.7</v>
      </c>
    </row>
    <row r="452" spans="1:6" x14ac:dyDescent="0.25">
      <c r="A452">
        <v>34029</v>
      </c>
      <c r="B452" t="s">
        <v>2940</v>
      </c>
      <c r="C452" s="24">
        <f t="shared" si="24"/>
        <v>2.7</v>
      </c>
      <c r="D452" s="24">
        <f t="shared" si="25"/>
        <v>2.7</v>
      </c>
      <c r="E452" s="24">
        <f t="shared" si="26"/>
        <v>2.7</v>
      </c>
      <c r="F452" s="24">
        <v>2.7</v>
      </c>
    </row>
    <row r="453" spans="1:6" x14ac:dyDescent="0.25">
      <c r="A453">
        <v>6041</v>
      </c>
      <c r="B453" t="s">
        <v>2940</v>
      </c>
      <c r="C453" s="24">
        <f t="shared" si="24"/>
        <v>2.8</v>
      </c>
      <c r="D453" s="24">
        <f t="shared" si="25"/>
        <v>2.8</v>
      </c>
      <c r="E453" s="24">
        <f t="shared" si="26"/>
        <v>2.8</v>
      </c>
      <c r="F453" s="24">
        <v>2.8</v>
      </c>
    </row>
    <row r="454" spans="1:6" x14ac:dyDescent="0.25">
      <c r="A454">
        <v>6041</v>
      </c>
      <c r="B454" t="s">
        <v>2940</v>
      </c>
      <c r="C454" s="24">
        <f t="shared" si="24"/>
        <v>2.8</v>
      </c>
      <c r="D454" s="24">
        <f t="shared" si="25"/>
        <v>2.8</v>
      </c>
      <c r="E454" s="24">
        <f t="shared" si="26"/>
        <v>2.8</v>
      </c>
      <c r="F454" s="24">
        <v>2.8</v>
      </c>
    </row>
    <row r="455" spans="1:6" x14ac:dyDescent="0.25">
      <c r="A455">
        <v>6013</v>
      </c>
      <c r="B455" t="s">
        <v>2940</v>
      </c>
      <c r="C455" s="24">
        <f t="shared" si="24"/>
        <v>2.8</v>
      </c>
      <c r="D455" s="24">
        <f t="shared" si="25"/>
        <v>2.8</v>
      </c>
      <c r="E455" s="24">
        <f t="shared" si="26"/>
        <v>2.8</v>
      </c>
      <c r="F455" s="24">
        <v>2.8</v>
      </c>
    </row>
    <row r="456" spans="1:6" x14ac:dyDescent="0.25">
      <c r="A456">
        <v>6055</v>
      </c>
      <c r="B456" t="s">
        <v>2940</v>
      </c>
      <c r="C456" s="24">
        <f t="shared" si="24"/>
        <v>2.8</v>
      </c>
      <c r="D456" s="24">
        <f t="shared" si="25"/>
        <v>2.8</v>
      </c>
      <c r="E456" s="24">
        <f t="shared" si="26"/>
        <v>2.8</v>
      </c>
      <c r="F456" s="24">
        <v>2.8</v>
      </c>
    </row>
    <row r="457" spans="1:6" x14ac:dyDescent="0.25">
      <c r="A457">
        <v>23029</v>
      </c>
      <c r="B457" t="s">
        <v>2940</v>
      </c>
      <c r="C457" s="24">
        <f t="shared" si="24"/>
        <v>2.8</v>
      </c>
      <c r="D457" s="24">
        <f t="shared" si="25"/>
        <v>2.8</v>
      </c>
      <c r="E457" s="24">
        <f t="shared" si="26"/>
        <v>2.8</v>
      </c>
      <c r="F457" s="24">
        <v>2.8</v>
      </c>
    </row>
    <row r="458" spans="1:6" x14ac:dyDescent="0.25">
      <c r="A458">
        <v>23029</v>
      </c>
      <c r="B458" t="s">
        <v>2940</v>
      </c>
      <c r="C458" s="24">
        <f t="shared" si="24"/>
        <v>2.8</v>
      </c>
      <c r="D458" s="24">
        <f t="shared" si="25"/>
        <v>2.8</v>
      </c>
      <c r="E458" s="24">
        <f t="shared" si="26"/>
        <v>2.8</v>
      </c>
      <c r="F458" s="24">
        <v>2.8</v>
      </c>
    </row>
    <row r="459" spans="1:6" x14ac:dyDescent="0.25">
      <c r="A459">
        <v>23029</v>
      </c>
      <c r="B459" t="s">
        <v>2940</v>
      </c>
      <c r="C459" s="24">
        <f t="shared" si="24"/>
        <v>2.8</v>
      </c>
      <c r="D459" s="24">
        <f t="shared" si="25"/>
        <v>2.8</v>
      </c>
      <c r="E459" s="24">
        <f t="shared" si="26"/>
        <v>2.8</v>
      </c>
      <c r="F459" s="24">
        <v>2.8</v>
      </c>
    </row>
    <row r="460" spans="1:6" x14ac:dyDescent="0.25">
      <c r="A460">
        <v>37013</v>
      </c>
      <c r="B460" t="s">
        <v>2940</v>
      </c>
      <c r="C460" s="24">
        <f t="shared" si="24"/>
        <v>2.8</v>
      </c>
      <c r="D460" s="24">
        <f t="shared" si="25"/>
        <v>2.8</v>
      </c>
      <c r="E460" s="24">
        <f t="shared" si="26"/>
        <v>2.8</v>
      </c>
      <c r="F460" s="24">
        <v>2.8</v>
      </c>
    </row>
    <row r="461" spans="1:6" x14ac:dyDescent="0.25">
      <c r="A461">
        <v>37013</v>
      </c>
      <c r="B461" t="s">
        <v>2940</v>
      </c>
      <c r="C461" s="24">
        <f t="shared" si="24"/>
        <v>2.8</v>
      </c>
      <c r="D461" s="24">
        <f t="shared" si="25"/>
        <v>2.8</v>
      </c>
      <c r="E461" s="24">
        <f t="shared" si="26"/>
        <v>2.8</v>
      </c>
      <c r="F461" s="24">
        <v>2.8</v>
      </c>
    </row>
    <row r="462" spans="1:6" x14ac:dyDescent="0.25">
      <c r="A462">
        <v>37013</v>
      </c>
      <c r="B462" t="s">
        <v>2940</v>
      </c>
      <c r="C462" s="24">
        <f t="shared" si="24"/>
        <v>2.8</v>
      </c>
      <c r="D462" s="24">
        <f t="shared" si="25"/>
        <v>2.8</v>
      </c>
      <c r="E462" s="24">
        <f t="shared" si="26"/>
        <v>2.8</v>
      </c>
      <c r="F462" s="24">
        <v>2.8</v>
      </c>
    </row>
    <row r="463" spans="1:6" x14ac:dyDescent="0.25">
      <c r="A463">
        <v>37013</v>
      </c>
      <c r="B463" t="s">
        <v>2940</v>
      </c>
      <c r="C463" s="24">
        <f t="shared" si="24"/>
        <v>2.8</v>
      </c>
      <c r="D463" s="24">
        <f t="shared" si="25"/>
        <v>2.8</v>
      </c>
      <c r="E463" s="24">
        <f t="shared" si="26"/>
        <v>2.8</v>
      </c>
      <c r="F463" s="24">
        <v>2.8</v>
      </c>
    </row>
    <row r="464" spans="1:6" x14ac:dyDescent="0.25">
      <c r="A464">
        <v>37013</v>
      </c>
      <c r="B464" t="s">
        <v>2940</v>
      </c>
      <c r="C464" s="24">
        <f t="shared" si="24"/>
        <v>2.8</v>
      </c>
      <c r="D464" s="24">
        <f t="shared" si="25"/>
        <v>2.8</v>
      </c>
      <c r="E464" s="24">
        <f t="shared" si="26"/>
        <v>2.8</v>
      </c>
      <c r="F464" s="24">
        <v>2.8</v>
      </c>
    </row>
    <row r="465" spans="1:6" x14ac:dyDescent="0.25">
      <c r="A465">
        <v>37055</v>
      </c>
      <c r="B465" t="s">
        <v>2940</v>
      </c>
      <c r="C465" s="24">
        <f t="shared" si="24"/>
        <v>2.8</v>
      </c>
      <c r="D465" s="24">
        <f t="shared" si="25"/>
        <v>2.8</v>
      </c>
      <c r="E465" s="24">
        <f t="shared" si="26"/>
        <v>2.8</v>
      </c>
      <c r="F465" s="24">
        <v>2.8</v>
      </c>
    </row>
    <row r="466" spans="1:6" x14ac:dyDescent="0.25">
      <c r="A466">
        <v>37055</v>
      </c>
      <c r="B466" t="s">
        <v>2940</v>
      </c>
      <c r="C466" s="24">
        <f t="shared" si="24"/>
        <v>2.8</v>
      </c>
      <c r="D466" s="24">
        <f t="shared" si="25"/>
        <v>2.8</v>
      </c>
      <c r="E466" s="24">
        <f t="shared" si="26"/>
        <v>2.8</v>
      </c>
      <c r="F466" s="24">
        <v>2.8</v>
      </c>
    </row>
    <row r="467" spans="1:6" x14ac:dyDescent="0.25">
      <c r="A467">
        <v>25009</v>
      </c>
      <c r="B467" t="s">
        <v>2940</v>
      </c>
      <c r="C467" s="24">
        <f t="shared" si="24"/>
        <v>2.8</v>
      </c>
      <c r="D467" s="24">
        <f t="shared" si="25"/>
        <v>2.8</v>
      </c>
      <c r="E467" s="24">
        <f t="shared" si="26"/>
        <v>2.8</v>
      </c>
      <c r="F467" s="24">
        <v>2.8</v>
      </c>
    </row>
    <row r="468" spans="1:6" x14ac:dyDescent="0.25">
      <c r="A468">
        <v>22057</v>
      </c>
      <c r="B468" t="s">
        <v>2940</v>
      </c>
      <c r="C468" s="24">
        <f t="shared" si="24"/>
        <v>2.8</v>
      </c>
      <c r="D468" s="24">
        <f t="shared" si="25"/>
        <v>2.8</v>
      </c>
      <c r="E468" s="24">
        <f t="shared" si="26"/>
        <v>2.8</v>
      </c>
      <c r="F468" s="24">
        <v>2.8</v>
      </c>
    </row>
    <row r="469" spans="1:6" x14ac:dyDescent="0.25">
      <c r="A469">
        <v>10001</v>
      </c>
      <c r="B469" t="s">
        <v>2940</v>
      </c>
      <c r="C469" s="24">
        <f t="shared" si="24"/>
        <v>2.8</v>
      </c>
      <c r="D469" s="24">
        <f t="shared" si="25"/>
        <v>2.8</v>
      </c>
      <c r="E469" s="24">
        <f t="shared" si="26"/>
        <v>2.8</v>
      </c>
      <c r="F469" s="24">
        <v>2.8</v>
      </c>
    </row>
    <row r="470" spans="1:6" x14ac:dyDescent="0.25">
      <c r="A470">
        <v>22045</v>
      </c>
      <c r="B470" t="s">
        <v>2940</v>
      </c>
      <c r="C470" s="24">
        <f t="shared" si="24"/>
        <v>2.9</v>
      </c>
      <c r="D470" s="24">
        <f t="shared" si="25"/>
        <v>2.9</v>
      </c>
      <c r="E470" s="24">
        <f t="shared" si="26"/>
        <v>2.9</v>
      </c>
      <c r="F470" s="24">
        <v>2.9</v>
      </c>
    </row>
    <row r="471" spans="1:6" x14ac:dyDescent="0.25">
      <c r="A471">
        <v>22101</v>
      </c>
      <c r="B471" t="s">
        <v>2940</v>
      </c>
      <c r="C471" s="24">
        <f t="shared" si="24"/>
        <v>2.9</v>
      </c>
      <c r="D471" s="24">
        <f t="shared" si="25"/>
        <v>2.9</v>
      </c>
      <c r="E471" s="24">
        <f t="shared" si="26"/>
        <v>2.9</v>
      </c>
      <c r="F471" s="24">
        <v>2.9</v>
      </c>
    </row>
    <row r="472" spans="1:6" x14ac:dyDescent="0.25">
      <c r="A472">
        <v>22023</v>
      </c>
      <c r="B472" t="s">
        <v>2940</v>
      </c>
      <c r="C472" s="24">
        <f t="shared" si="24"/>
        <v>2.9</v>
      </c>
      <c r="D472" s="24">
        <f t="shared" si="25"/>
        <v>2.9</v>
      </c>
      <c r="E472" s="24">
        <f t="shared" si="26"/>
        <v>2.9</v>
      </c>
      <c r="F472" s="24">
        <v>2.9</v>
      </c>
    </row>
    <row r="473" spans="1:6" x14ac:dyDescent="0.25">
      <c r="A473">
        <v>10005</v>
      </c>
      <c r="B473" t="s">
        <v>2940</v>
      </c>
      <c r="C473" s="24">
        <f t="shared" si="24"/>
        <v>2.9</v>
      </c>
      <c r="D473" s="24">
        <f t="shared" si="25"/>
        <v>2.9</v>
      </c>
      <c r="E473" s="24">
        <f t="shared" si="26"/>
        <v>2.9</v>
      </c>
      <c r="F473" s="24">
        <v>2.9</v>
      </c>
    </row>
    <row r="474" spans="1:6" x14ac:dyDescent="0.25">
      <c r="A474">
        <v>10005</v>
      </c>
      <c r="B474" t="s">
        <v>2940</v>
      </c>
      <c r="C474" s="24">
        <f t="shared" si="24"/>
        <v>2.9</v>
      </c>
      <c r="D474" s="24">
        <f t="shared" si="25"/>
        <v>2.9</v>
      </c>
      <c r="E474" s="24">
        <f t="shared" si="26"/>
        <v>2.9</v>
      </c>
      <c r="F474" s="24">
        <v>2.9</v>
      </c>
    </row>
    <row r="475" spans="1:6" x14ac:dyDescent="0.25">
      <c r="A475">
        <v>23029</v>
      </c>
      <c r="B475" t="s">
        <v>2940</v>
      </c>
      <c r="C475" s="24">
        <f t="shared" si="24"/>
        <v>2.9</v>
      </c>
      <c r="D475" s="24">
        <f t="shared" si="25"/>
        <v>2.9</v>
      </c>
      <c r="E475" s="24">
        <f t="shared" si="26"/>
        <v>2.9</v>
      </c>
      <c r="F475" s="24">
        <v>2.9</v>
      </c>
    </row>
    <row r="476" spans="1:6" x14ac:dyDescent="0.25">
      <c r="A476">
        <v>10005</v>
      </c>
      <c r="B476" t="s">
        <v>2940</v>
      </c>
      <c r="C476" s="24">
        <f t="shared" si="24"/>
        <v>2.9</v>
      </c>
      <c r="D476" s="24">
        <f t="shared" si="25"/>
        <v>2.9</v>
      </c>
      <c r="E476" s="24">
        <f t="shared" si="26"/>
        <v>2.9</v>
      </c>
      <c r="F476" s="24">
        <v>2.9</v>
      </c>
    </row>
    <row r="477" spans="1:6" x14ac:dyDescent="0.25">
      <c r="A477">
        <v>10001</v>
      </c>
      <c r="B477" t="s">
        <v>2940</v>
      </c>
      <c r="C477" s="24">
        <f t="shared" si="24"/>
        <v>2.9</v>
      </c>
      <c r="D477" s="24">
        <f t="shared" si="25"/>
        <v>2.9</v>
      </c>
      <c r="E477" s="24">
        <f t="shared" si="26"/>
        <v>2.9</v>
      </c>
      <c r="F477" s="24">
        <v>2.9</v>
      </c>
    </row>
    <row r="478" spans="1:6" x14ac:dyDescent="0.25">
      <c r="A478">
        <v>48039</v>
      </c>
      <c r="B478" t="s">
        <v>2940</v>
      </c>
      <c r="C478" s="24">
        <f t="shared" si="24"/>
        <v>2.9</v>
      </c>
      <c r="D478" s="24">
        <f t="shared" si="25"/>
        <v>2.9</v>
      </c>
      <c r="E478" s="24">
        <f t="shared" si="26"/>
        <v>2.9</v>
      </c>
      <c r="F478" s="24">
        <v>2.9</v>
      </c>
    </row>
    <row r="479" spans="1:6" x14ac:dyDescent="0.25">
      <c r="A479">
        <v>34029</v>
      </c>
      <c r="B479" t="s">
        <v>2940</v>
      </c>
      <c r="C479" s="24">
        <f t="shared" si="24"/>
        <v>2.9</v>
      </c>
      <c r="D479" s="24">
        <f t="shared" si="25"/>
        <v>2.9</v>
      </c>
      <c r="E479" s="24">
        <f t="shared" si="26"/>
        <v>2.9</v>
      </c>
      <c r="F479" s="24">
        <v>2.9</v>
      </c>
    </row>
    <row r="480" spans="1:6" x14ac:dyDescent="0.25">
      <c r="A480">
        <v>48071</v>
      </c>
      <c r="B480" t="s">
        <v>2940</v>
      </c>
      <c r="C480" s="24">
        <f t="shared" si="24"/>
        <v>2.9</v>
      </c>
      <c r="D480" s="24">
        <f t="shared" si="25"/>
        <v>2.9</v>
      </c>
      <c r="E480" s="24">
        <f t="shared" si="26"/>
        <v>2.9</v>
      </c>
      <c r="F480" s="24">
        <v>2.9</v>
      </c>
    </row>
    <row r="481" spans="1:6" x14ac:dyDescent="0.25">
      <c r="A481">
        <v>1003</v>
      </c>
      <c r="B481" t="s">
        <v>2940</v>
      </c>
      <c r="C481" s="24">
        <f t="shared" si="24"/>
        <v>3</v>
      </c>
      <c r="D481" s="24">
        <f t="shared" si="25"/>
        <v>3</v>
      </c>
      <c r="E481" s="24">
        <f t="shared" si="26"/>
        <v>3</v>
      </c>
      <c r="F481" s="24">
        <v>3</v>
      </c>
    </row>
    <row r="482" spans="1:6" x14ac:dyDescent="0.25">
      <c r="A482">
        <v>51097</v>
      </c>
      <c r="B482" t="s">
        <v>2940</v>
      </c>
      <c r="C482" s="24">
        <f t="shared" si="24"/>
        <v>3</v>
      </c>
      <c r="D482" s="24">
        <f t="shared" si="25"/>
        <v>3</v>
      </c>
      <c r="E482" s="24">
        <f t="shared" si="26"/>
        <v>3</v>
      </c>
      <c r="F482" s="24">
        <v>3</v>
      </c>
    </row>
    <row r="483" spans="1:6" x14ac:dyDescent="0.25">
      <c r="A483">
        <v>22075</v>
      </c>
      <c r="B483" t="s">
        <v>2940</v>
      </c>
      <c r="C483" s="24">
        <f t="shared" si="24"/>
        <v>3</v>
      </c>
      <c r="D483" s="24">
        <f t="shared" si="25"/>
        <v>3</v>
      </c>
      <c r="E483" s="24">
        <f t="shared" si="26"/>
        <v>3</v>
      </c>
      <c r="F483" s="24">
        <v>3</v>
      </c>
    </row>
    <row r="484" spans="1:6" x14ac:dyDescent="0.25">
      <c r="A484">
        <v>9011</v>
      </c>
      <c r="B484" t="s">
        <v>2940</v>
      </c>
      <c r="C484" s="24">
        <f t="shared" si="24"/>
        <v>3</v>
      </c>
      <c r="D484" s="24">
        <f t="shared" si="25"/>
        <v>3</v>
      </c>
      <c r="E484" s="24">
        <f t="shared" si="26"/>
        <v>3</v>
      </c>
      <c r="F484" s="24">
        <v>3</v>
      </c>
    </row>
    <row r="485" spans="1:6" x14ac:dyDescent="0.25">
      <c r="A485">
        <v>53067</v>
      </c>
      <c r="B485" t="s">
        <v>2940</v>
      </c>
      <c r="C485" s="24">
        <f t="shared" si="24"/>
        <v>3</v>
      </c>
      <c r="D485" s="24">
        <f t="shared" si="25"/>
        <v>3</v>
      </c>
      <c r="E485" s="24">
        <f t="shared" si="26"/>
        <v>3</v>
      </c>
      <c r="F485" s="24">
        <v>3</v>
      </c>
    </row>
    <row r="486" spans="1:6" x14ac:dyDescent="0.25">
      <c r="A486">
        <v>53067</v>
      </c>
      <c r="B486" t="s">
        <v>2940</v>
      </c>
      <c r="C486" s="24">
        <f t="shared" si="24"/>
        <v>3</v>
      </c>
      <c r="D486" s="24">
        <f t="shared" si="25"/>
        <v>3</v>
      </c>
      <c r="E486" s="24">
        <f t="shared" si="26"/>
        <v>3</v>
      </c>
      <c r="F486" s="24">
        <v>3</v>
      </c>
    </row>
    <row r="487" spans="1:6" x14ac:dyDescent="0.25">
      <c r="A487">
        <v>53027</v>
      </c>
      <c r="B487" t="s">
        <v>2940</v>
      </c>
      <c r="C487" s="24">
        <f t="shared" si="24"/>
        <v>3</v>
      </c>
      <c r="D487" s="24">
        <f t="shared" si="25"/>
        <v>3</v>
      </c>
      <c r="E487" s="24">
        <f t="shared" si="26"/>
        <v>3</v>
      </c>
      <c r="F487" s="24">
        <v>3</v>
      </c>
    </row>
    <row r="488" spans="1:6" x14ac:dyDescent="0.25">
      <c r="A488">
        <v>53027</v>
      </c>
      <c r="B488" t="s">
        <v>2940</v>
      </c>
      <c r="C488" s="24">
        <f t="shared" si="24"/>
        <v>3</v>
      </c>
      <c r="D488" s="24">
        <f t="shared" si="25"/>
        <v>3</v>
      </c>
      <c r="E488" s="24">
        <f t="shared" si="26"/>
        <v>3</v>
      </c>
      <c r="F488" s="24">
        <v>3</v>
      </c>
    </row>
    <row r="489" spans="1:6" x14ac:dyDescent="0.25">
      <c r="A489">
        <v>53009</v>
      </c>
      <c r="B489" t="s">
        <v>2940</v>
      </c>
      <c r="C489" s="24">
        <f t="shared" si="24"/>
        <v>3</v>
      </c>
      <c r="D489" s="24">
        <f t="shared" si="25"/>
        <v>3</v>
      </c>
      <c r="E489" s="24">
        <f t="shared" si="26"/>
        <v>3</v>
      </c>
      <c r="F489" s="24">
        <v>3</v>
      </c>
    </row>
    <row r="490" spans="1:6" x14ac:dyDescent="0.25">
      <c r="A490">
        <v>9009</v>
      </c>
      <c r="B490" t="s">
        <v>2940</v>
      </c>
      <c r="C490" s="24">
        <f t="shared" si="24"/>
        <v>3.1</v>
      </c>
      <c r="D490" s="24">
        <f t="shared" si="25"/>
        <v>3.1</v>
      </c>
      <c r="E490" s="24">
        <f t="shared" si="26"/>
        <v>3.1</v>
      </c>
      <c r="F490" s="24">
        <v>3.1</v>
      </c>
    </row>
    <row r="491" spans="1:6" x14ac:dyDescent="0.25">
      <c r="A491">
        <v>34029</v>
      </c>
      <c r="B491" t="s">
        <v>2940</v>
      </c>
      <c r="C491" s="24">
        <f t="shared" si="24"/>
        <v>3.1</v>
      </c>
      <c r="D491" s="24">
        <f t="shared" si="25"/>
        <v>3.1</v>
      </c>
      <c r="E491" s="24">
        <f t="shared" si="26"/>
        <v>3.1</v>
      </c>
      <c r="F491" s="24">
        <v>3.1</v>
      </c>
    </row>
    <row r="492" spans="1:6" x14ac:dyDescent="0.25">
      <c r="A492">
        <v>28059</v>
      </c>
      <c r="B492" t="s">
        <v>2940</v>
      </c>
      <c r="C492" s="24">
        <f t="shared" si="24"/>
        <v>3.2</v>
      </c>
      <c r="D492" s="24">
        <f t="shared" si="25"/>
        <v>3.2</v>
      </c>
      <c r="E492" s="24">
        <f t="shared" si="26"/>
        <v>3.2</v>
      </c>
      <c r="F492" s="24">
        <v>3.2</v>
      </c>
    </row>
    <row r="493" spans="1:6" x14ac:dyDescent="0.25">
      <c r="A493">
        <v>6041</v>
      </c>
      <c r="B493" t="s">
        <v>2940</v>
      </c>
      <c r="C493" s="24">
        <f t="shared" si="24"/>
        <v>3.2</v>
      </c>
      <c r="D493" s="24">
        <f t="shared" si="25"/>
        <v>3.2</v>
      </c>
      <c r="E493" s="24">
        <f t="shared" si="26"/>
        <v>3.2</v>
      </c>
      <c r="F493" s="24">
        <v>3.2</v>
      </c>
    </row>
    <row r="494" spans="1:6" x14ac:dyDescent="0.25">
      <c r="A494">
        <v>10001</v>
      </c>
      <c r="B494" t="s">
        <v>2940</v>
      </c>
      <c r="C494" s="24">
        <f t="shared" si="24"/>
        <v>3.2</v>
      </c>
      <c r="D494" s="24">
        <f t="shared" si="25"/>
        <v>3.2</v>
      </c>
      <c r="E494" s="24">
        <f t="shared" si="26"/>
        <v>3.2</v>
      </c>
      <c r="F494" s="24">
        <v>3.2</v>
      </c>
    </row>
    <row r="495" spans="1:6" x14ac:dyDescent="0.25">
      <c r="A495">
        <v>48071</v>
      </c>
      <c r="B495" t="s">
        <v>2940</v>
      </c>
      <c r="C495" s="24">
        <f t="shared" si="24"/>
        <v>3.2</v>
      </c>
      <c r="D495" s="24">
        <f t="shared" si="25"/>
        <v>3.2</v>
      </c>
      <c r="E495" s="24">
        <f t="shared" si="26"/>
        <v>3.2</v>
      </c>
      <c r="F495" s="24">
        <v>3.2</v>
      </c>
    </row>
    <row r="496" spans="1:6" x14ac:dyDescent="0.25">
      <c r="A496">
        <v>22023</v>
      </c>
      <c r="B496" t="s">
        <v>2940</v>
      </c>
      <c r="C496" s="24">
        <f t="shared" si="24"/>
        <v>3.2786885250000002</v>
      </c>
      <c r="D496" s="24">
        <f t="shared" si="25"/>
        <v>3.2786885250000002</v>
      </c>
      <c r="E496" s="24">
        <f t="shared" si="26"/>
        <v>3.2786885250000002</v>
      </c>
      <c r="F496" s="24">
        <v>3.2786885250000002</v>
      </c>
    </row>
    <row r="497" spans="1:6" x14ac:dyDescent="0.25">
      <c r="A497">
        <v>9009</v>
      </c>
      <c r="B497" t="s">
        <v>2940</v>
      </c>
      <c r="C497" s="24">
        <f t="shared" si="24"/>
        <v>3.3</v>
      </c>
      <c r="D497" s="24">
        <f t="shared" si="25"/>
        <v>3.3</v>
      </c>
      <c r="E497" s="24">
        <f t="shared" si="26"/>
        <v>3.3</v>
      </c>
      <c r="F497" s="24">
        <v>3.3</v>
      </c>
    </row>
    <row r="498" spans="1:6" x14ac:dyDescent="0.25">
      <c r="A498">
        <v>6013</v>
      </c>
      <c r="B498" t="s">
        <v>2940</v>
      </c>
      <c r="C498" s="24">
        <f t="shared" si="24"/>
        <v>3.3</v>
      </c>
      <c r="D498" s="24">
        <f t="shared" si="25"/>
        <v>3.3</v>
      </c>
      <c r="E498" s="24">
        <f t="shared" si="26"/>
        <v>3.3</v>
      </c>
      <c r="F498" s="24">
        <v>3.3</v>
      </c>
    </row>
    <row r="499" spans="1:6" x14ac:dyDescent="0.25">
      <c r="A499">
        <v>6041</v>
      </c>
      <c r="B499" t="s">
        <v>2940</v>
      </c>
      <c r="C499" s="24">
        <f t="shared" si="24"/>
        <v>3.3</v>
      </c>
      <c r="D499" s="24">
        <f t="shared" si="25"/>
        <v>3.3</v>
      </c>
      <c r="E499" s="24">
        <f t="shared" si="26"/>
        <v>3.3</v>
      </c>
      <c r="F499" s="24">
        <v>3.3</v>
      </c>
    </row>
    <row r="500" spans="1:6" x14ac:dyDescent="0.25">
      <c r="A500">
        <v>6055</v>
      </c>
      <c r="B500" t="s">
        <v>2940</v>
      </c>
      <c r="C500" s="24">
        <f t="shared" si="24"/>
        <v>3.3</v>
      </c>
      <c r="D500" s="24">
        <f t="shared" si="25"/>
        <v>3.3</v>
      </c>
      <c r="E500" s="24">
        <f t="shared" si="26"/>
        <v>3.3</v>
      </c>
      <c r="F500" s="24">
        <v>3.3</v>
      </c>
    </row>
    <row r="501" spans="1:6" x14ac:dyDescent="0.25">
      <c r="A501">
        <v>23029</v>
      </c>
      <c r="B501" t="s">
        <v>2940</v>
      </c>
      <c r="C501" s="24">
        <f t="shared" si="24"/>
        <v>3.3</v>
      </c>
      <c r="D501" s="24">
        <f t="shared" si="25"/>
        <v>3.3</v>
      </c>
      <c r="E501" s="24">
        <f t="shared" si="26"/>
        <v>3.3</v>
      </c>
      <c r="F501" s="24">
        <v>3.3</v>
      </c>
    </row>
    <row r="502" spans="1:6" x14ac:dyDescent="0.25">
      <c r="A502">
        <v>22057</v>
      </c>
      <c r="B502" t="s">
        <v>2940</v>
      </c>
      <c r="C502" s="24">
        <f t="shared" si="24"/>
        <v>3.3</v>
      </c>
      <c r="D502" s="24">
        <f t="shared" si="25"/>
        <v>3.3</v>
      </c>
      <c r="E502" s="24">
        <f t="shared" si="26"/>
        <v>3.3</v>
      </c>
      <c r="F502" s="24">
        <v>3.3</v>
      </c>
    </row>
    <row r="503" spans="1:6" x14ac:dyDescent="0.25">
      <c r="A503">
        <v>37013</v>
      </c>
      <c r="B503" t="s">
        <v>2940</v>
      </c>
      <c r="C503" s="24">
        <f t="shared" si="24"/>
        <v>3.3</v>
      </c>
      <c r="D503" s="24">
        <f t="shared" si="25"/>
        <v>3.3</v>
      </c>
      <c r="E503" s="24">
        <f t="shared" si="26"/>
        <v>3.3</v>
      </c>
      <c r="F503" s="24">
        <v>3.3</v>
      </c>
    </row>
    <row r="504" spans="1:6" x14ac:dyDescent="0.25">
      <c r="A504">
        <v>22023</v>
      </c>
      <c r="B504" t="s">
        <v>2940</v>
      </c>
      <c r="C504" s="24">
        <f t="shared" si="24"/>
        <v>3.3</v>
      </c>
      <c r="D504" s="24">
        <f t="shared" si="25"/>
        <v>3.3</v>
      </c>
      <c r="E504" s="24">
        <f t="shared" si="26"/>
        <v>3.3</v>
      </c>
      <c r="F504" s="24">
        <v>3.3</v>
      </c>
    </row>
    <row r="505" spans="1:6" x14ac:dyDescent="0.25">
      <c r="A505">
        <v>22023</v>
      </c>
      <c r="B505" t="s">
        <v>2940</v>
      </c>
      <c r="C505" s="24">
        <f t="shared" si="24"/>
        <v>3.3</v>
      </c>
      <c r="D505" s="24">
        <f t="shared" si="25"/>
        <v>3.3</v>
      </c>
      <c r="E505" s="24">
        <f t="shared" si="26"/>
        <v>3.3</v>
      </c>
      <c r="F505" s="24">
        <v>3.3</v>
      </c>
    </row>
    <row r="506" spans="1:6" x14ac:dyDescent="0.25">
      <c r="A506">
        <v>34003</v>
      </c>
      <c r="B506" t="s">
        <v>2940</v>
      </c>
      <c r="C506" s="24">
        <f t="shared" ref="C506:C569" si="27">AVERAGE(F506:N506)</f>
        <v>3.3</v>
      </c>
      <c r="D506" s="24">
        <f t="shared" ref="D506:D569" si="28">MAX(F506:N506)</f>
        <v>3.3</v>
      </c>
      <c r="E506" s="24">
        <f t="shared" ref="E506:E569" si="29">MIN(F506:N506)</f>
        <v>3.3</v>
      </c>
      <c r="F506" s="24">
        <v>3.3</v>
      </c>
    </row>
    <row r="507" spans="1:6" x14ac:dyDescent="0.25">
      <c r="A507">
        <v>53073</v>
      </c>
      <c r="B507" t="s">
        <v>2940</v>
      </c>
      <c r="C507" s="24">
        <f t="shared" si="27"/>
        <v>3.3</v>
      </c>
      <c r="D507" s="24">
        <f t="shared" si="28"/>
        <v>3.3</v>
      </c>
      <c r="E507" s="24">
        <f t="shared" si="29"/>
        <v>3.3</v>
      </c>
      <c r="F507" s="24">
        <v>3.3</v>
      </c>
    </row>
    <row r="508" spans="1:6" x14ac:dyDescent="0.25">
      <c r="A508">
        <v>9009</v>
      </c>
      <c r="B508" t="s">
        <v>2940</v>
      </c>
      <c r="C508" s="24">
        <f t="shared" si="27"/>
        <v>3.4</v>
      </c>
      <c r="D508" s="24">
        <f t="shared" si="28"/>
        <v>3.4</v>
      </c>
      <c r="E508" s="24">
        <f t="shared" si="29"/>
        <v>3.4</v>
      </c>
      <c r="F508" s="24">
        <v>3.4</v>
      </c>
    </row>
    <row r="509" spans="1:6" x14ac:dyDescent="0.25">
      <c r="A509">
        <v>6041</v>
      </c>
      <c r="B509" t="s">
        <v>2940</v>
      </c>
      <c r="C509" s="24">
        <f t="shared" si="27"/>
        <v>3.4</v>
      </c>
      <c r="D509" s="24">
        <f t="shared" si="28"/>
        <v>3.4</v>
      </c>
      <c r="E509" s="24">
        <f t="shared" si="29"/>
        <v>3.4</v>
      </c>
      <c r="F509" s="24">
        <v>3.4</v>
      </c>
    </row>
    <row r="510" spans="1:6" x14ac:dyDescent="0.25">
      <c r="A510">
        <v>1003</v>
      </c>
      <c r="B510" t="s">
        <v>2940</v>
      </c>
      <c r="C510" s="24">
        <f t="shared" si="27"/>
        <v>3.4</v>
      </c>
      <c r="D510" s="24">
        <f t="shared" si="28"/>
        <v>3.4</v>
      </c>
      <c r="E510" s="24">
        <f t="shared" si="29"/>
        <v>3.4</v>
      </c>
      <c r="F510" s="24">
        <v>3.4</v>
      </c>
    </row>
    <row r="511" spans="1:6" x14ac:dyDescent="0.25">
      <c r="A511">
        <v>44005</v>
      </c>
      <c r="B511" t="s">
        <v>2940</v>
      </c>
      <c r="C511" s="24">
        <f t="shared" si="27"/>
        <v>3.4</v>
      </c>
      <c r="D511" s="24">
        <f t="shared" si="28"/>
        <v>3.4</v>
      </c>
      <c r="E511" s="24">
        <f t="shared" si="29"/>
        <v>3.4</v>
      </c>
      <c r="F511" s="24">
        <v>3.4</v>
      </c>
    </row>
    <row r="512" spans="1:6" x14ac:dyDescent="0.25">
      <c r="A512">
        <v>13127</v>
      </c>
      <c r="B512" t="s">
        <v>2940</v>
      </c>
      <c r="C512" s="24">
        <f t="shared" si="27"/>
        <v>3.4210526319999999</v>
      </c>
      <c r="D512" s="24">
        <f t="shared" si="28"/>
        <v>3.4210526319999999</v>
      </c>
      <c r="E512" s="24">
        <f t="shared" si="29"/>
        <v>3.4210526319999999</v>
      </c>
      <c r="F512" s="24">
        <v>3.4210526319999999</v>
      </c>
    </row>
    <row r="513" spans="1:6" x14ac:dyDescent="0.25">
      <c r="A513">
        <v>22019</v>
      </c>
      <c r="B513" t="s">
        <v>2940</v>
      </c>
      <c r="C513" s="24">
        <f t="shared" si="27"/>
        <v>3.5</v>
      </c>
      <c r="D513" s="24">
        <f t="shared" si="28"/>
        <v>3.5</v>
      </c>
      <c r="E513" s="24">
        <f t="shared" si="29"/>
        <v>3.5</v>
      </c>
      <c r="F513" s="24">
        <v>3.5</v>
      </c>
    </row>
    <row r="514" spans="1:6" x14ac:dyDescent="0.25">
      <c r="A514">
        <v>22023</v>
      </c>
      <c r="B514" t="s">
        <v>2940</v>
      </c>
      <c r="C514" s="24">
        <f t="shared" si="27"/>
        <v>3.5</v>
      </c>
      <c r="D514" s="24">
        <f t="shared" si="28"/>
        <v>3.5</v>
      </c>
      <c r="E514" s="24">
        <f t="shared" si="29"/>
        <v>3.5</v>
      </c>
      <c r="F514" s="24">
        <v>3.5</v>
      </c>
    </row>
    <row r="515" spans="1:6" x14ac:dyDescent="0.25">
      <c r="A515">
        <v>22023</v>
      </c>
      <c r="B515" t="s">
        <v>2940</v>
      </c>
      <c r="C515" s="24">
        <f t="shared" si="27"/>
        <v>3.5</v>
      </c>
      <c r="D515" s="24">
        <f t="shared" si="28"/>
        <v>3.5</v>
      </c>
      <c r="E515" s="24">
        <f t="shared" si="29"/>
        <v>3.5</v>
      </c>
      <c r="F515" s="24">
        <v>3.5</v>
      </c>
    </row>
    <row r="516" spans="1:6" x14ac:dyDescent="0.25">
      <c r="A516">
        <v>34011</v>
      </c>
      <c r="B516" t="s">
        <v>2940</v>
      </c>
      <c r="C516" s="24">
        <f t="shared" si="27"/>
        <v>3.5</v>
      </c>
      <c r="D516" s="24">
        <f t="shared" si="28"/>
        <v>3.5</v>
      </c>
      <c r="E516" s="24">
        <f t="shared" si="29"/>
        <v>3.5</v>
      </c>
      <c r="F516" s="24">
        <v>3.5</v>
      </c>
    </row>
    <row r="517" spans="1:6" x14ac:dyDescent="0.25">
      <c r="A517">
        <v>34029</v>
      </c>
      <c r="B517" t="s">
        <v>2940</v>
      </c>
      <c r="C517" s="24">
        <f t="shared" si="27"/>
        <v>3.5</v>
      </c>
      <c r="D517" s="24">
        <f t="shared" si="28"/>
        <v>3.5</v>
      </c>
      <c r="E517" s="24">
        <f t="shared" si="29"/>
        <v>3.5</v>
      </c>
      <c r="F517" s="24">
        <v>3.5</v>
      </c>
    </row>
    <row r="518" spans="1:6" x14ac:dyDescent="0.25">
      <c r="A518">
        <v>34029</v>
      </c>
      <c r="B518" t="s">
        <v>2940</v>
      </c>
      <c r="C518" s="24">
        <f t="shared" si="27"/>
        <v>3.5</v>
      </c>
      <c r="D518" s="24">
        <f t="shared" si="28"/>
        <v>3.5</v>
      </c>
      <c r="E518" s="24">
        <f t="shared" si="29"/>
        <v>3.5</v>
      </c>
      <c r="F518" s="24">
        <v>3.5</v>
      </c>
    </row>
    <row r="519" spans="1:6" x14ac:dyDescent="0.25">
      <c r="A519">
        <v>6041</v>
      </c>
      <c r="B519" t="s">
        <v>2940</v>
      </c>
      <c r="C519" s="24">
        <f t="shared" si="27"/>
        <v>3.6</v>
      </c>
      <c r="D519" s="24">
        <f t="shared" si="28"/>
        <v>3.6</v>
      </c>
      <c r="E519" s="24">
        <f t="shared" si="29"/>
        <v>3.6</v>
      </c>
      <c r="F519" s="24">
        <v>3.6</v>
      </c>
    </row>
    <row r="520" spans="1:6" x14ac:dyDescent="0.25">
      <c r="A520">
        <v>6041</v>
      </c>
      <c r="B520" t="s">
        <v>2940</v>
      </c>
      <c r="C520" s="24">
        <f t="shared" si="27"/>
        <v>3.6</v>
      </c>
      <c r="D520" s="24">
        <f t="shared" si="28"/>
        <v>3.6</v>
      </c>
      <c r="E520" s="24">
        <f t="shared" si="29"/>
        <v>3.6</v>
      </c>
      <c r="F520" s="24">
        <v>3.6</v>
      </c>
    </row>
    <row r="521" spans="1:6" x14ac:dyDescent="0.25">
      <c r="A521">
        <v>23029</v>
      </c>
      <c r="B521" t="s">
        <v>2940</v>
      </c>
      <c r="C521" s="24">
        <f t="shared" si="27"/>
        <v>3.6</v>
      </c>
      <c r="D521" s="24">
        <f t="shared" si="28"/>
        <v>3.6</v>
      </c>
      <c r="E521" s="24">
        <f t="shared" si="29"/>
        <v>3.6</v>
      </c>
      <c r="F521" s="24">
        <v>3.6</v>
      </c>
    </row>
    <row r="522" spans="1:6" x14ac:dyDescent="0.25">
      <c r="A522">
        <v>37013</v>
      </c>
      <c r="B522" t="s">
        <v>2940</v>
      </c>
      <c r="C522" s="24">
        <f t="shared" si="27"/>
        <v>3.6</v>
      </c>
      <c r="D522" s="24">
        <f t="shared" si="28"/>
        <v>3.6</v>
      </c>
      <c r="E522" s="24">
        <f t="shared" si="29"/>
        <v>3.6</v>
      </c>
      <c r="F522" s="24">
        <v>3.6</v>
      </c>
    </row>
    <row r="523" spans="1:6" x14ac:dyDescent="0.25">
      <c r="A523">
        <v>37055</v>
      </c>
      <c r="B523" t="s">
        <v>2940</v>
      </c>
      <c r="C523" s="24">
        <f t="shared" si="27"/>
        <v>3.6</v>
      </c>
      <c r="D523" s="24">
        <f t="shared" si="28"/>
        <v>3.6</v>
      </c>
      <c r="E523" s="24">
        <f t="shared" si="29"/>
        <v>3.6</v>
      </c>
      <c r="F523" s="24">
        <v>3.6</v>
      </c>
    </row>
    <row r="524" spans="1:6" x14ac:dyDescent="0.25">
      <c r="A524">
        <v>10001</v>
      </c>
      <c r="B524" t="s">
        <v>2940</v>
      </c>
      <c r="C524" s="24">
        <f t="shared" si="27"/>
        <v>3.6</v>
      </c>
      <c r="D524" s="24">
        <f t="shared" si="28"/>
        <v>3.6</v>
      </c>
      <c r="E524" s="24">
        <f t="shared" si="29"/>
        <v>3.6</v>
      </c>
      <c r="F524" s="24">
        <v>3.6</v>
      </c>
    </row>
    <row r="525" spans="1:6" x14ac:dyDescent="0.25">
      <c r="A525">
        <v>10001</v>
      </c>
      <c r="B525" t="s">
        <v>2940</v>
      </c>
      <c r="C525" s="24">
        <f t="shared" si="27"/>
        <v>3.6</v>
      </c>
      <c r="D525" s="24">
        <f t="shared" si="28"/>
        <v>3.6</v>
      </c>
      <c r="E525" s="24">
        <f t="shared" si="29"/>
        <v>3.6</v>
      </c>
      <c r="F525" s="24">
        <v>3.6</v>
      </c>
    </row>
    <row r="526" spans="1:6" x14ac:dyDescent="0.25">
      <c r="A526">
        <v>10005</v>
      </c>
      <c r="B526" t="s">
        <v>2940</v>
      </c>
      <c r="C526" s="24">
        <f t="shared" si="27"/>
        <v>3.6</v>
      </c>
      <c r="D526" s="24">
        <f t="shared" si="28"/>
        <v>3.6</v>
      </c>
      <c r="E526" s="24">
        <f t="shared" si="29"/>
        <v>3.6</v>
      </c>
      <c r="F526" s="24">
        <v>3.6</v>
      </c>
    </row>
    <row r="527" spans="1:6" x14ac:dyDescent="0.25">
      <c r="A527">
        <v>10005</v>
      </c>
      <c r="B527" t="s">
        <v>2940</v>
      </c>
      <c r="C527" s="24">
        <f t="shared" si="27"/>
        <v>3.6</v>
      </c>
      <c r="D527" s="24">
        <f t="shared" si="28"/>
        <v>3.6</v>
      </c>
      <c r="E527" s="24">
        <f t="shared" si="29"/>
        <v>3.6</v>
      </c>
      <c r="F527" s="24">
        <v>3.6</v>
      </c>
    </row>
    <row r="528" spans="1:6" x14ac:dyDescent="0.25">
      <c r="A528">
        <v>34023</v>
      </c>
      <c r="B528" t="s">
        <v>2940</v>
      </c>
      <c r="C528" s="24">
        <f t="shared" si="27"/>
        <v>3.61</v>
      </c>
      <c r="D528" s="24">
        <f t="shared" si="28"/>
        <v>3.61</v>
      </c>
      <c r="E528" s="24">
        <f t="shared" si="29"/>
        <v>3.61</v>
      </c>
      <c r="F528" s="24">
        <v>3.61</v>
      </c>
    </row>
    <row r="529" spans="1:6" x14ac:dyDescent="0.25">
      <c r="A529">
        <v>6013</v>
      </c>
      <c r="B529" t="s">
        <v>2940</v>
      </c>
      <c r="C529" s="24">
        <f t="shared" si="27"/>
        <v>3.7</v>
      </c>
      <c r="D529" s="24">
        <f t="shared" si="28"/>
        <v>3.7</v>
      </c>
      <c r="E529" s="24">
        <f t="shared" si="29"/>
        <v>3.7</v>
      </c>
      <c r="F529" s="24">
        <v>3.7</v>
      </c>
    </row>
    <row r="530" spans="1:6" x14ac:dyDescent="0.25">
      <c r="A530">
        <v>6013</v>
      </c>
      <c r="B530" t="s">
        <v>2940</v>
      </c>
      <c r="C530" s="24">
        <f t="shared" si="27"/>
        <v>3.7</v>
      </c>
      <c r="D530" s="24">
        <f t="shared" si="28"/>
        <v>3.7</v>
      </c>
      <c r="E530" s="24">
        <f t="shared" si="29"/>
        <v>3.7</v>
      </c>
      <c r="F530" s="24">
        <v>3.7</v>
      </c>
    </row>
    <row r="531" spans="1:6" x14ac:dyDescent="0.25">
      <c r="A531">
        <v>23029</v>
      </c>
      <c r="B531" t="s">
        <v>2940</v>
      </c>
      <c r="C531" s="24">
        <f t="shared" si="27"/>
        <v>3.7</v>
      </c>
      <c r="D531" s="24">
        <f t="shared" si="28"/>
        <v>3.7</v>
      </c>
      <c r="E531" s="24">
        <f t="shared" si="29"/>
        <v>3.7</v>
      </c>
      <c r="F531" s="24">
        <v>3.7</v>
      </c>
    </row>
    <row r="532" spans="1:6" x14ac:dyDescent="0.25">
      <c r="A532">
        <v>51101</v>
      </c>
      <c r="B532" t="s">
        <v>2940</v>
      </c>
      <c r="C532" s="24">
        <f t="shared" si="27"/>
        <v>3.7</v>
      </c>
      <c r="D532" s="24">
        <f t="shared" si="28"/>
        <v>3.7</v>
      </c>
      <c r="E532" s="24">
        <f t="shared" si="29"/>
        <v>3.7</v>
      </c>
      <c r="F532" s="24">
        <v>3.7</v>
      </c>
    </row>
    <row r="533" spans="1:6" x14ac:dyDescent="0.25">
      <c r="A533">
        <v>10001</v>
      </c>
      <c r="B533" t="s">
        <v>2940</v>
      </c>
      <c r="C533" s="24">
        <f t="shared" si="27"/>
        <v>3.7</v>
      </c>
      <c r="D533" s="24">
        <f t="shared" si="28"/>
        <v>3.7</v>
      </c>
      <c r="E533" s="24">
        <f t="shared" si="29"/>
        <v>3.7</v>
      </c>
      <c r="F533" s="24">
        <v>3.7</v>
      </c>
    </row>
    <row r="534" spans="1:6" x14ac:dyDescent="0.25">
      <c r="A534">
        <v>9009</v>
      </c>
      <c r="B534" t="s">
        <v>2940</v>
      </c>
      <c r="C534" s="24">
        <f t="shared" si="27"/>
        <v>3.8</v>
      </c>
      <c r="D534" s="24">
        <f t="shared" si="28"/>
        <v>3.8</v>
      </c>
      <c r="E534" s="24">
        <f t="shared" si="29"/>
        <v>3.8</v>
      </c>
      <c r="F534" s="24">
        <v>3.8</v>
      </c>
    </row>
    <row r="535" spans="1:6" x14ac:dyDescent="0.25">
      <c r="A535">
        <v>48039</v>
      </c>
      <c r="B535" t="s">
        <v>2940</v>
      </c>
      <c r="C535" s="24">
        <f t="shared" si="27"/>
        <v>3.8</v>
      </c>
      <c r="D535" s="24">
        <f t="shared" si="28"/>
        <v>3.8</v>
      </c>
      <c r="E535" s="24">
        <f t="shared" si="29"/>
        <v>3.8</v>
      </c>
      <c r="F535" s="24">
        <v>3.8</v>
      </c>
    </row>
    <row r="536" spans="1:6" x14ac:dyDescent="0.25">
      <c r="A536">
        <v>6041</v>
      </c>
      <c r="B536" t="s">
        <v>2940</v>
      </c>
      <c r="C536" s="24">
        <f t="shared" si="27"/>
        <v>3.8</v>
      </c>
      <c r="D536" s="24">
        <f t="shared" si="28"/>
        <v>3.8</v>
      </c>
      <c r="E536" s="24">
        <f t="shared" si="29"/>
        <v>3.8</v>
      </c>
      <c r="F536" s="24">
        <v>3.8</v>
      </c>
    </row>
    <row r="537" spans="1:6" x14ac:dyDescent="0.25">
      <c r="A537">
        <v>10005</v>
      </c>
      <c r="B537" t="s">
        <v>2940</v>
      </c>
      <c r="C537" s="24">
        <f t="shared" si="27"/>
        <v>3.8</v>
      </c>
      <c r="D537" s="24">
        <f t="shared" si="28"/>
        <v>3.8</v>
      </c>
      <c r="E537" s="24">
        <f t="shared" si="29"/>
        <v>3.8</v>
      </c>
      <c r="F537" s="24">
        <v>3.8</v>
      </c>
    </row>
    <row r="538" spans="1:6" x14ac:dyDescent="0.25">
      <c r="A538">
        <v>23029</v>
      </c>
      <c r="B538" t="s">
        <v>2940</v>
      </c>
      <c r="C538" s="24">
        <f t="shared" si="27"/>
        <v>3.8</v>
      </c>
      <c r="D538" s="24">
        <f t="shared" si="28"/>
        <v>3.8</v>
      </c>
      <c r="E538" s="24">
        <f t="shared" si="29"/>
        <v>3.8</v>
      </c>
      <c r="F538" s="24">
        <v>3.8</v>
      </c>
    </row>
    <row r="539" spans="1:6" x14ac:dyDescent="0.25">
      <c r="A539">
        <v>23029</v>
      </c>
      <c r="B539" t="s">
        <v>2940</v>
      </c>
      <c r="C539" s="24">
        <f t="shared" si="27"/>
        <v>3.8</v>
      </c>
      <c r="D539" s="24">
        <f t="shared" si="28"/>
        <v>3.8</v>
      </c>
      <c r="E539" s="24">
        <f t="shared" si="29"/>
        <v>3.8</v>
      </c>
      <c r="F539" s="24">
        <v>3.8</v>
      </c>
    </row>
    <row r="540" spans="1:6" x14ac:dyDescent="0.25">
      <c r="A540">
        <v>10001</v>
      </c>
      <c r="B540" t="s">
        <v>2940</v>
      </c>
      <c r="C540" s="24">
        <f t="shared" si="27"/>
        <v>3.8</v>
      </c>
      <c r="D540" s="24">
        <f t="shared" si="28"/>
        <v>3.8</v>
      </c>
      <c r="E540" s="24">
        <f t="shared" si="29"/>
        <v>3.8</v>
      </c>
      <c r="F540" s="24">
        <v>3.8</v>
      </c>
    </row>
    <row r="541" spans="1:6" x14ac:dyDescent="0.25">
      <c r="A541">
        <v>22057</v>
      </c>
      <c r="B541" t="s">
        <v>2940</v>
      </c>
      <c r="C541" s="24">
        <f t="shared" si="27"/>
        <v>3.8</v>
      </c>
      <c r="D541" s="24">
        <f t="shared" si="28"/>
        <v>3.8</v>
      </c>
      <c r="E541" s="24">
        <f t="shared" si="29"/>
        <v>3.8</v>
      </c>
      <c r="F541" s="24">
        <v>3.8</v>
      </c>
    </row>
    <row r="542" spans="1:6" x14ac:dyDescent="0.25">
      <c r="A542">
        <v>25001</v>
      </c>
      <c r="B542" t="s">
        <v>2940</v>
      </c>
      <c r="C542" s="24">
        <f t="shared" si="27"/>
        <v>3.8</v>
      </c>
      <c r="D542" s="24">
        <f t="shared" si="28"/>
        <v>3.8</v>
      </c>
      <c r="E542" s="24">
        <f t="shared" si="29"/>
        <v>3.8</v>
      </c>
      <c r="F542" s="24">
        <v>3.8</v>
      </c>
    </row>
    <row r="543" spans="1:6" x14ac:dyDescent="0.25">
      <c r="A543">
        <v>25001</v>
      </c>
      <c r="B543" t="s">
        <v>2940</v>
      </c>
      <c r="C543" s="24">
        <f t="shared" si="27"/>
        <v>3.8</v>
      </c>
      <c r="D543" s="24">
        <f t="shared" si="28"/>
        <v>3.8</v>
      </c>
      <c r="E543" s="24">
        <f t="shared" si="29"/>
        <v>3.8</v>
      </c>
      <c r="F543" s="24">
        <v>3.8</v>
      </c>
    </row>
    <row r="544" spans="1:6" x14ac:dyDescent="0.25">
      <c r="A544">
        <v>34003</v>
      </c>
      <c r="B544" t="s">
        <v>2940</v>
      </c>
      <c r="C544" s="24">
        <f t="shared" si="27"/>
        <v>3.8</v>
      </c>
      <c r="D544" s="24">
        <f t="shared" si="28"/>
        <v>3.8</v>
      </c>
      <c r="E544" s="24">
        <f t="shared" si="29"/>
        <v>3.8</v>
      </c>
      <c r="F544" s="24">
        <v>3.8</v>
      </c>
    </row>
    <row r="545" spans="1:6" x14ac:dyDescent="0.25">
      <c r="A545">
        <v>9009</v>
      </c>
      <c r="B545" t="s">
        <v>2940</v>
      </c>
      <c r="C545" s="24">
        <f t="shared" si="27"/>
        <v>3.9</v>
      </c>
      <c r="D545" s="24">
        <f t="shared" si="28"/>
        <v>3.9</v>
      </c>
      <c r="E545" s="24">
        <f t="shared" si="29"/>
        <v>3.9</v>
      </c>
      <c r="F545" s="24">
        <v>3.9</v>
      </c>
    </row>
    <row r="546" spans="1:6" x14ac:dyDescent="0.25">
      <c r="A546">
        <v>6041</v>
      </c>
      <c r="B546" t="s">
        <v>2940</v>
      </c>
      <c r="C546" s="24">
        <f t="shared" si="27"/>
        <v>3.9</v>
      </c>
      <c r="D546" s="24">
        <f t="shared" si="28"/>
        <v>3.9</v>
      </c>
      <c r="E546" s="24">
        <f t="shared" si="29"/>
        <v>3.9</v>
      </c>
      <c r="F546" s="24">
        <v>3.9</v>
      </c>
    </row>
    <row r="547" spans="1:6" x14ac:dyDescent="0.25">
      <c r="A547">
        <v>23029</v>
      </c>
      <c r="B547" t="s">
        <v>2940</v>
      </c>
      <c r="C547" s="24">
        <f t="shared" si="27"/>
        <v>3.9</v>
      </c>
      <c r="D547" s="24">
        <f t="shared" si="28"/>
        <v>3.9</v>
      </c>
      <c r="E547" s="24">
        <f t="shared" si="29"/>
        <v>3.9</v>
      </c>
      <c r="F547" s="24">
        <v>3.9</v>
      </c>
    </row>
    <row r="548" spans="1:6" x14ac:dyDescent="0.25">
      <c r="A548">
        <v>13191</v>
      </c>
      <c r="B548" t="s">
        <v>2940</v>
      </c>
      <c r="C548" s="24">
        <f t="shared" si="27"/>
        <v>3.9</v>
      </c>
      <c r="D548" s="24">
        <f t="shared" si="28"/>
        <v>3.9</v>
      </c>
      <c r="E548" s="24">
        <f t="shared" si="29"/>
        <v>3.9</v>
      </c>
      <c r="F548" s="24">
        <v>3.9</v>
      </c>
    </row>
    <row r="549" spans="1:6" x14ac:dyDescent="0.25">
      <c r="A549">
        <v>22023</v>
      </c>
      <c r="B549" t="s">
        <v>2940</v>
      </c>
      <c r="C549" s="24">
        <f t="shared" si="27"/>
        <v>3.9</v>
      </c>
      <c r="D549" s="24">
        <f t="shared" si="28"/>
        <v>3.9</v>
      </c>
      <c r="E549" s="24">
        <f t="shared" si="29"/>
        <v>3.9</v>
      </c>
      <c r="F549" s="24">
        <v>3.9</v>
      </c>
    </row>
    <row r="550" spans="1:6" x14ac:dyDescent="0.25">
      <c r="A550">
        <v>22075</v>
      </c>
      <c r="B550" t="s">
        <v>2940</v>
      </c>
      <c r="C550" s="24">
        <f t="shared" si="27"/>
        <v>3.9</v>
      </c>
      <c r="D550" s="24">
        <f t="shared" si="28"/>
        <v>3.9</v>
      </c>
      <c r="E550" s="24">
        <f t="shared" si="29"/>
        <v>3.9</v>
      </c>
      <c r="F550" s="24">
        <v>3.9</v>
      </c>
    </row>
    <row r="551" spans="1:6" x14ac:dyDescent="0.25">
      <c r="A551">
        <v>24047</v>
      </c>
      <c r="B551" t="s">
        <v>2940</v>
      </c>
      <c r="C551" s="24">
        <f t="shared" si="27"/>
        <v>4</v>
      </c>
      <c r="D551" s="24">
        <f t="shared" si="28"/>
        <v>4</v>
      </c>
      <c r="E551" s="24">
        <f t="shared" si="29"/>
        <v>4</v>
      </c>
      <c r="F551" s="24">
        <v>4</v>
      </c>
    </row>
    <row r="552" spans="1:6" x14ac:dyDescent="0.25">
      <c r="A552">
        <v>6081</v>
      </c>
      <c r="B552" t="s">
        <v>2940</v>
      </c>
      <c r="C552" s="24">
        <f t="shared" si="27"/>
        <v>4</v>
      </c>
      <c r="D552" s="24">
        <f t="shared" si="28"/>
        <v>4</v>
      </c>
      <c r="E552" s="24">
        <f t="shared" si="29"/>
        <v>4</v>
      </c>
      <c r="F552" s="24">
        <v>4</v>
      </c>
    </row>
    <row r="553" spans="1:6" x14ac:dyDescent="0.25">
      <c r="A553">
        <v>22075</v>
      </c>
      <c r="B553" t="s">
        <v>2940</v>
      </c>
      <c r="C553" s="24">
        <f t="shared" si="27"/>
        <v>4</v>
      </c>
      <c r="D553" s="24">
        <f t="shared" si="28"/>
        <v>4</v>
      </c>
      <c r="E553" s="24">
        <f t="shared" si="29"/>
        <v>4</v>
      </c>
      <c r="F553" s="24">
        <v>4</v>
      </c>
    </row>
    <row r="554" spans="1:6" x14ac:dyDescent="0.25">
      <c r="A554">
        <v>10001</v>
      </c>
      <c r="B554" t="s">
        <v>2940</v>
      </c>
      <c r="C554" s="24">
        <f t="shared" si="27"/>
        <v>4</v>
      </c>
      <c r="D554" s="24">
        <f t="shared" si="28"/>
        <v>4</v>
      </c>
      <c r="E554" s="24">
        <f t="shared" si="29"/>
        <v>4</v>
      </c>
      <c r="F554" s="24">
        <v>4</v>
      </c>
    </row>
    <row r="555" spans="1:6" x14ac:dyDescent="0.25">
      <c r="A555">
        <v>6041</v>
      </c>
      <c r="B555" t="s">
        <v>2940</v>
      </c>
      <c r="C555" s="24">
        <f t="shared" si="27"/>
        <v>4.0999999999999996</v>
      </c>
      <c r="D555" s="24">
        <f t="shared" si="28"/>
        <v>4.0999999999999996</v>
      </c>
      <c r="E555" s="24">
        <f t="shared" si="29"/>
        <v>4.0999999999999996</v>
      </c>
      <c r="F555" s="24">
        <v>4.0999999999999996</v>
      </c>
    </row>
    <row r="556" spans="1:6" x14ac:dyDescent="0.25">
      <c r="A556">
        <v>6013</v>
      </c>
      <c r="B556" t="s">
        <v>2940</v>
      </c>
      <c r="C556" s="24">
        <f t="shared" si="27"/>
        <v>4.0999999999999996</v>
      </c>
      <c r="D556" s="24">
        <f t="shared" si="28"/>
        <v>4.0999999999999996</v>
      </c>
      <c r="E556" s="24">
        <f t="shared" si="29"/>
        <v>4.0999999999999996</v>
      </c>
      <c r="F556" s="24">
        <v>4.0999999999999996</v>
      </c>
    </row>
    <row r="557" spans="1:6" x14ac:dyDescent="0.25">
      <c r="A557">
        <v>10005</v>
      </c>
      <c r="B557" t="s">
        <v>2940</v>
      </c>
      <c r="C557" s="24">
        <f t="shared" si="27"/>
        <v>4.0999999999999996</v>
      </c>
      <c r="D557" s="24">
        <f t="shared" si="28"/>
        <v>4.0999999999999996</v>
      </c>
      <c r="E557" s="24">
        <f t="shared" si="29"/>
        <v>4.0999999999999996</v>
      </c>
      <c r="F557" s="24">
        <v>4.0999999999999996</v>
      </c>
    </row>
    <row r="558" spans="1:6" x14ac:dyDescent="0.25">
      <c r="A558">
        <v>48071</v>
      </c>
      <c r="B558" t="s">
        <v>2940</v>
      </c>
      <c r="C558" s="24">
        <f t="shared" si="27"/>
        <v>4.0999999999999996</v>
      </c>
      <c r="D558" s="24">
        <f t="shared" si="28"/>
        <v>4.0999999999999996</v>
      </c>
      <c r="E558" s="24">
        <f t="shared" si="29"/>
        <v>4.0999999999999996</v>
      </c>
      <c r="F558" s="24">
        <v>4.0999999999999996</v>
      </c>
    </row>
    <row r="559" spans="1:6" x14ac:dyDescent="0.25">
      <c r="A559">
        <v>22109</v>
      </c>
      <c r="B559" t="s">
        <v>2940</v>
      </c>
      <c r="C559" s="24">
        <f t="shared" si="27"/>
        <v>4.1176470590000003</v>
      </c>
      <c r="D559" s="24">
        <f t="shared" si="28"/>
        <v>4.1176470590000003</v>
      </c>
      <c r="E559" s="24">
        <f t="shared" si="29"/>
        <v>4.1176470590000003</v>
      </c>
      <c r="F559" s="24">
        <v>4.1176470590000003</v>
      </c>
    </row>
    <row r="560" spans="1:6" x14ac:dyDescent="0.25">
      <c r="A560">
        <v>34023</v>
      </c>
      <c r="B560" t="s">
        <v>2940</v>
      </c>
      <c r="C560" s="24">
        <f t="shared" si="27"/>
        <v>4.17</v>
      </c>
      <c r="D560" s="24">
        <f t="shared" si="28"/>
        <v>4.17</v>
      </c>
      <c r="E560" s="24">
        <f t="shared" si="29"/>
        <v>4.17</v>
      </c>
      <c r="F560" s="24">
        <v>4.17</v>
      </c>
    </row>
    <row r="561" spans="1:6" x14ac:dyDescent="0.25">
      <c r="A561">
        <v>9009</v>
      </c>
      <c r="B561" t="s">
        <v>2940</v>
      </c>
      <c r="C561" s="24">
        <f t="shared" si="27"/>
        <v>4.2</v>
      </c>
      <c r="D561" s="24">
        <f t="shared" si="28"/>
        <v>4.2</v>
      </c>
      <c r="E561" s="24">
        <f t="shared" si="29"/>
        <v>4.2</v>
      </c>
      <c r="F561" s="24">
        <v>4.2</v>
      </c>
    </row>
    <row r="562" spans="1:6" x14ac:dyDescent="0.25">
      <c r="A562">
        <v>9009</v>
      </c>
      <c r="B562" t="s">
        <v>2940</v>
      </c>
      <c r="C562" s="24">
        <f t="shared" si="27"/>
        <v>4.2</v>
      </c>
      <c r="D562" s="24">
        <f t="shared" si="28"/>
        <v>4.2</v>
      </c>
      <c r="E562" s="24">
        <f t="shared" si="29"/>
        <v>4.2</v>
      </c>
      <c r="F562" s="24">
        <v>4.2</v>
      </c>
    </row>
    <row r="563" spans="1:6" x14ac:dyDescent="0.25">
      <c r="A563">
        <v>48057</v>
      </c>
      <c r="B563" t="s">
        <v>2940</v>
      </c>
      <c r="C563" s="24">
        <f t="shared" si="27"/>
        <v>4.2</v>
      </c>
      <c r="D563" s="24">
        <f t="shared" si="28"/>
        <v>4.2</v>
      </c>
      <c r="E563" s="24">
        <f t="shared" si="29"/>
        <v>4.2</v>
      </c>
      <c r="F563" s="24">
        <v>4.2</v>
      </c>
    </row>
    <row r="564" spans="1:6" x14ac:dyDescent="0.25">
      <c r="A564">
        <v>22057</v>
      </c>
      <c r="B564" t="s">
        <v>2940</v>
      </c>
      <c r="C564" s="24">
        <f t="shared" si="27"/>
        <v>4.2</v>
      </c>
      <c r="D564" s="24">
        <f t="shared" si="28"/>
        <v>4.2</v>
      </c>
      <c r="E564" s="24">
        <f t="shared" si="29"/>
        <v>4.2</v>
      </c>
      <c r="F564" s="24">
        <v>4.2</v>
      </c>
    </row>
    <row r="565" spans="1:6" x14ac:dyDescent="0.25">
      <c r="A565">
        <v>22023</v>
      </c>
      <c r="B565" t="s">
        <v>2940</v>
      </c>
      <c r="C565" s="24">
        <f t="shared" si="27"/>
        <v>4.2</v>
      </c>
      <c r="D565" s="24">
        <f t="shared" si="28"/>
        <v>4.2</v>
      </c>
      <c r="E565" s="24">
        <f t="shared" si="29"/>
        <v>4.2</v>
      </c>
      <c r="F565" s="24">
        <v>4.2</v>
      </c>
    </row>
    <row r="566" spans="1:6" x14ac:dyDescent="0.25">
      <c r="A566">
        <v>6013</v>
      </c>
      <c r="B566" t="s">
        <v>2940</v>
      </c>
      <c r="C566" s="24">
        <f t="shared" si="27"/>
        <v>4.3</v>
      </c>
      <c r="D566" s="24">
        <f t="shared" si="28"/>
        <v>4.3</v>
      </c>
      <c r="E566" s="24">
        <f t="shared" si="29"/>
        <v>4.3</v>
      </c>
      <c r="F566" s="24">
        <v>4.3</v>
      </c>
    </row>
    <row r="567" spans="1:6" x14ac:dyDescent="0.25">
      <c r="A567">
        <v>51097</v>
      </c>
      <c r="B567" t="s">
        <v>2940</v>
      </c>
      <c r="C567" s="24">
        <f t="shared" si="27"/>
        <v>4.3</v>
      </c>
      <c r="D567" s="24">
        <f t="shared" si="28"/>
        <v>4.3</v>
      </c>
      <c r="E567" s="24">
        <f t="shared" si="29"/>
        <v>4.3</v>
      </c>
      <c r="F567" s="24">
        <v>4.3</v>
      </c>
    </row>
    <row r="568" spans="1:6" x14ac:dyDescent="0.25">
      <c r="A568">
        <v>22057</v>
      </c>
      <c r="B568" t="s">
        <v>2940</v>
      </c>
      <c r="C568" s="24">
        <f t="shared" si="27"/>
        <v>4.3</v>
      </c>
      <c r="D568" s="24">
        <f t="shared" si="28"/>
        <v>4.3</v>
      </c>
      <c r="E568" s="24">
        <f t="shared" si="29"/>
        <v>4.3</v>
      </c>
      <c r="F568" s="24">
        <v>4.3</v>
      </c>
    </row>
    <row r="569" spans="1:6" x14ac:dyDescent="0.25">
      <c r="A569">
        <v>22019</v>
      </c>
      <c r="B569" t="s">
        <v>2940</v>
      </c>
      <c r="C569" s="24">
        <f t="shared" si="27"/>
        <v>4.3</v>
      </c>
      <c r="D569" s="24">
        <f t="shared" si="28"/>
        <v>4.3</v>
      </c>
      <c r="E569" s="24">
        <f t="shared" si="29"/>
        <v>4.3</v>
      </c>
      <c r="F569" s="24">
        <v>4.3</v>
      </c>
    </row>
    <row r="570" spans="1:6" x14ac:dyDescent="0.25">
      <c r="A570">
        <v>34009</v>
      </c>
      <c r="B570" t="s">
        <v>2940</v>
      </c>
      <c r="C570" s="24">
        <f t="shared" ref="C570:C633" si="30">AVERAGE(F570:N570)</f>
        <v>4.3</v>
      </c>
      <c r="D570" s="24">
        <f t="shared" ref="D570:D633" si="31">MAX(F570:N570)</f>
        <v>4.3</v>
      </c>
      <c r="E570" s="24">
        <f t="shared" ref="E570:E633" si="32">MIN(F570:N570)</f>
        <v>4.3</v>
      </c>
      <c r="F570" s="24">
        <v>4.3</v>
      </c>
    </row>
    <row r="571" spans="1:6" x14ac:dyDescent="0.25">
      <c r="A571">
        <v>34011</v>
      </c>
      <c r="B571" t="s">
        <v>2940</v>
      </c>
      <c r="C571" s="24">
        <f t="shared" si="30"/>
        <v>4.3</v>
      </c>
      <c r="D571" s="24">
        <f t="shared" si="31"/>
        <v>4.3</v>
      </c>
      <c r="E571" s="24">
        <f t="shared" si="32"/>
        <v>4.3</v>
      </c>
      <c r="F571" s="24">
        <v>4.3</v>
      </c>
    </row>
    <row r="572" spans="1:6" x14ac:dyDescent="0.25">
      <c r="A572">
        <v>9009</v>
      </c>
      <c r="B572" t="s">
        <v>2940</v>
      </c>
      <c r="C572" s="24">
        <f t="shared" si="30"/>
        <v>4.4000000000000004</v>
      </c>
      <c r="D572" s="24">
        <f t="shared" si="31"/>
        <v>4.4000000000000004</v>
      </c>
      <c r="E572" s="24">
        <f t="shared" si="32"/>
        <v>4.4000000000000004</v>
      </c>
      <c r="F572" s="24">
        <v>4.4000000000000004</v>
      </c>
    </row>
    <row r="573" spans="1:6" x14ac:dyDescent="0.25">
      <c r="A573">
        <v>10005</v>
      </c>
      <c r="B573" t="s">
        <v>2940</v>
      </c>
      <c r="C573" s="24">
        <f t="shared" si="30"/>
        <v>4.4000000000000004</v>
      </c>
      <c r="D573" s="24">
        <f t="shared" si="31"/>
        <v>4.4000000000000004</v>
      </c>
      <c r="E573" s="24">
        <f t="shared" si="32"/>
        <v>4.4000000000000004</v>
      </c>
      <c r="F573" s="24">
        <v>4.4000000000000004</v>
      </c>
    </row>
    <row r="574" spans="1:6" x14ac:dyDescent="0.25">
      <c r="A574">
        <v>13127</v>
      </c>
      <c r="B574" t="s">
        <v>2940</v>
      </c>
      <c r="C574" s="24">
        <f t="shared" si="30"/>
        <v>4.4736842110000001</v>
      </c>
      <c r="D574" s="24">
        <f t="shared" si="31"/>
        <v>4.4736842110000001</v>
      </c>
      <c r="E574" s="24">
        <f t="shared" si="32"/>
        <v>4.4736842110000001</v>
      </c>
      <c r="F574" s="24">
        <v>4.4736842110000001</v>
      </c>
    </row>
    <row r="575" spans="1:6" x14ac:dyDescent="0.25">
      <c r="A575">
        <v>13191</v>
      </c>
      <c r="B575" t="s">
        <v>2940</v>
      </c>
      <c r="C575" s="24">
        <f t="shared" si="30"/>
        <v>4.4736842110000001</v>
      </c>
      <c r="D575" s="24">
        <f t="shared" si="31"/>
        <v>4.4736842110000001</v>
      </c>
      <c r="E575" s="24">
        <f t="shared" si="32"/>
        <v>4.4736842110000001</v>
      </c>
      <c r="F575" s="24">
        <v>4.4736842110000001</v>
      </c>
    </row>
    <row r="576" spans="1:6" x14ac:dyDescent="0.25">
      <c r="A576">
        <v>6013</v>
      </c>
      <c r="B576" t="s">
        <v>2940</v>
      </c>
      <c r="C576" s="24">
        <f t="shared" si="30"/>
        <v>4.5</v>
      </c>
      <c r="D576" s="24">
        <f t="shared" si="31"/>
        <v>4.5</v>
      </c>
      <c r="E576" s="24">
        <f t="shared" si="32"/>
        <v>4.5</v>
      </c>
      <c r="F576" s="24">
        <v>4.5</v>
      </c>
    </row>
    <row r="577" spans="1:6" x14ac:dyDescent="0.25">
      <c r="A577">
        <v>22019</v>
      </c>
      <c r="B577" t="s">
        <v>2940</v>
      </c>
      <c r="C577" s="24">
        <f t="shared" si="30"/>
        <v>4.5</v>
      </c>
      <c r="D577" s="24">
        <f t="shared" si="31"/>
        <v>4.5</v>
      </c>
      <c r="E577" s="24">
        <f t="shared" si="32"/>
        <v>4.5</v>
      </c>
      <c r="F577" s="24">
        <v>4.5</v>
      </c>
    </row>
    <row r="578" spans="1:6" x14ac:dyDescent="0.25">
      <c r="A578">
        <v>22019</v>
      </c>
      <c r="B578" t="s">
        <v>2940</v>
      </c>
      <c r="C578" s="24">
        <f t="shared" si="30"/>
        <v>4.5</v>
      </c>
      <c r="D578" s="24">
        <f t="shared" si="31"/>
        <v>4.5</v>
      </c>
      <c r="E578" s="24">
        <f t="shared" si="32"/>
        <v>4.5</v>
      </c>
      <c r="F578" s="24">
        <v>4.5</v>
      </c>
    </row>
    <row r="579" spans="1:6" x14ac:dyDescent="0.25">
      <c r="A579">
        <v>22019</v>
      </c>
      <c r="B579" t="s">
        <v>2940</v>
      </c>
      <c r="C579" s="24">
        <f t="shared" si="30"/>
        <v>4.5</v>
      </c>
      <c r="D579" s="24">
        <f t="shared" si="31"/>
        <v>4.5</v>
      </c>
      <c r="E579" s="24">
        <f t="shared" si="32"/>
        <v>4.5</v>
      </c>
      <c r="F579" s="24">
        <v>4.5</v>
      </c>
    </row>
    <row r="580" spans="1:6" x14ac:dyDescent="0.25">
      <c r="A580">
        <v>22019</v>
      </c>
      <c r="B580" t="s">
        <v>2940</v>
      </c>
      <c r="C580" s="24">
        <f t="shared" si="30"/>
        <v>4.5</v>
      </c>
      <c r="D580" s="24">
        <f t="shared" si="31"/>
        <v>4.5</v>
      </c>
      <c r="E580" s="24">
        <f t="shared" si="32"/>
        <v>4.5</v>
      </c>
      <c r="F580" s="24">
        <v>4.5</v>
      </c>
    </row>
    <row r="581" spans="1:6" x14ac:dyDescent="0.25">
      <c r="A581">
        <v>25001</v>
      </c>
      <c r="B581" t="s">
        <v>2940</v>
      </c>
      <c r="C581" s="24">
        <f t="shared" si="30"/>
        <v>4.5</v>
      </c>
      <c r="D581" s="24">
        <f t="shared" si="31"/>
        <v>4.5</v>
      </c>
      <c r="E581" s="24">
        <f t="shared" si="32"/>
        <v>4.5</v>
      </c>
      <c r="F581" s="24">
        <v>4.5</v>
      </c>
    </row>
    <row r="582" spans="1:6" x14ac:dyDescent="0.25">
      <c r="A582">
        <v>53057</v>
      </c>
      <c r="B582" t="s">
        <v>2940</v>
      </c>
      <c r="C582" s="24">
        <f t="shared" si="30"/>
        <v>4.5</v>
      </c>
      <c r="D582" s="24">
        <f t="shared" si="31"/>
        <v>4.5</v>
      </c>
      <c r="E582" s="24">
        <f t="shared" si="32"/>
        <v>4.5</v>
      </c>
      <c r="F582" s="24">
        <v>4.5</v>
      </c>
    </row>
    <row r="583" spans="1:6" x14ac:dyDescent="0.25">
      <c r="A583">
        <v>34003</v>
      </c>
      <c r="B583" t="s">
        <v>2940</v>
      </c>
      <c r="C583" s="24">
        <f t="shared" si="30"/>
        <v>4.5</v>
      </c>
      <c r="D583" s="24">
        <f t="shared" si="31"/>
        <v>4.5</v>
      </c>
      <c r="E583" s="24">
        <f t="shared" si="32"/>
        <v>4.5</v>
      </c>
      <c r="F583" s="24">
        <v>4.5</v>
      </c>
    </row>
    <row r="584" spans="1:6" x14ac:dyDescent="0.25">
      <c r="A584">
        <v>22023</v>
      </c>
      <c r="B584" t="s">
        <v>2940</v>
      </c>
      <c r="C584" s="24">
        <f t="shared" si="30"/>
        <v>4.5901639339999996</v>
      </c>
      <c r="D584" s="24">
        <f t="shared" si="31"/>
        <v>4.5901639339999996</v>
      </c>
      <c r="E584" s="24">
        <f t="shared" si="32"/>
        <v>4.5901639339999996</v>
      </c>
      <c r="F584" s="24">
        <v>4.5901639339999996</v>
      </c>
    </row>
    <row r="585" spans="1:6" x14ac:dyDescent="0.25">
      <c r="A585">
        <v>22057</v>
      </c>
      <c r="B585" t="s">
        <v>2940</v>
      </c>
      <c r="C585" s="24">
        <f t="shared" si="30"/>
        <v>4.5999999999999996</v>
      </c>
      <c r="D585" s="24">
        <f t="shared" si="31"/>
        <v>4.5999999999999996</v>
      </c>
      <c r="E585" s="24">
        <f t="shared" si="32"/>
        <v>4.5999999999999996</v>
      </c>
      <c r="F585" s="24">
        <v>4.5999999999999996</v>
      </c>
    </row>
    <row r="586" spans="1:6" x14ac:dyDescent="0.25">
      <c r="A586">
        <v>22057</v>
      </c>
      <c r="B586" t="s">
        <v>2940</v>
      </c>
      <c r="C586" s="24">
        <f t="shared" si="30"/>
        <v>4.5999999999999996</v>
      </c>
      <c r="D586" s="24">
        <f t="shared" si="31"/>
        <v>4.5999999999999996</v>
      </c>
      <c r="E586" s="24">
        <f t="shared" si="32"/>
        <v>4.5999999999999996</v>
      </c>
      <c r="F586" s="24">
        <v>4.5999999999999996</v>
      </c>
    </row>
    <row r="587" spans="1:6" x14ac:dyDescent="0.25">
      <c r="A587">
        <v>22057</v>
      </c>
      <c r="B587" t="s">
        <v>2940</v>
      </c>
      <c r="C587" s="24">
        <f t="shared" si="30"/>
        <v>4.5999999999999996</v>
      </c>
      <c r="D587" s="24">
        <f t="shared" si="31"/>
        <v>4.5999999999999996</v>
      </c>
      <c r="E587" s="24">
        <f t="shared" si="32"/>
        <v>4.5999999999999996</v>
      </c>
      <c r="F587" s="24">
        <v>4.5999999999999996</v>
      </c>
    </row>
    <row r="588" spans="1:6" x14ac:dyDescent="0.25">
      <c r="A588">
        <v>22057</v>
      </c>
      <c r="B588" t="s">
        <v>2940</v>
      </c>
      <c r="C588" s="24">
        <f t="shared" si="30"/>
        <v>4.5999999999999996</v>
      </c>
      <c r="D588" s="24">
        <f t="shared" si="31"/>
        <v>4.5999999999999996</v>
      </c>
      <c r="E588" s="24">
        <f t="shared" si="32"/>
        <v>4.5999999999999996</v>
      </c>
      <c r="F588" s="24">
        <v>4.5999999999999996</v>
      </c>
    </row>
    <row r="589" spans="1:6" x14ac:dyDescent="0.25">
      <c r="A589">
        <v>53073</v>
      </c>
      <c r="B589" t="s">
        <v>2940</v>
      </c>
      <c r="C589" s="24">
        <f t="shared" si="30"/>
        <v>4.5999999999999996</v>
      </c>
      <c r="D589" s="24">
        <f t="shared" si="31"/>
        <v>4.5999999999999996</v>
      </c>
      <c r="E589" s="24">
        <f t="shared" si="32"/>
        <v>4.5999999999999996</v>
      </c>
      <c r="F589" s="24">
        <v>4.5999999999999996</v>
      </c>
    </row>
    <row r="590" spans="1:6" x14ac:dyDescent="0.25">
      <c r="A590">
        <v>10001</v>
      </c>
      <c r="B590" t="s">
        <v>2940</v>
      </c>
      <c r="C590" s="24">
        <f t="shared" si="30"/>
        <v>4.5999999999999996</v>
      </c>
      <c r="D590" s="24">
        <f t="shared" si="31"/>
        <v>4.5999999999999996</v>
      </c>
      <c r="E590" s="24">
        <f t="shared" si="32"/>
        <v>4.5999999999999996</v>
      </c>
      <c r="F590" s="24">
        <v>4.5999999999999996</v>
      </c>
    </row>
    <row r="591" spans="1:6" x14ac:dyDescent="0.25">
      <c r="A591">
        <v>22109</v>
      </c>
      <c r="B591" t="s">
        <v>2940</v>
      </c>
      <c r="C591" s="24">
        <f t="shared" si="30"/>
        <v>4.5999999999999996</v>
      </c>
      <c r="D591" s="24">
        <f t="shared" si="31"/>
        <v>4.5999999999999996</v>
      </c>
      <c r="E591" s="24">
        <f t="shared" si="32"/>
        <v>4.5999999999999996</v>
      </c>
      <c r="F591" s="24">
        <v>4.5999999999999996</v>
      </c>
    </row>
    <row r="592" spans="1:6" x14ac:dyDescent="0.25">
      <c r="A592">
        <v>22075</v>
      </c>
      <c r="B592" t="s">
        <v>2940</v>
      </c>
      <c r="C592" s="24">
        <f t="shared" si="30"/>
        <v>4.6900000000000004</v>
      </c>
      <c r="D592" s="24">
        <f t="shared" si="31"/>
        <v>4.6900000000000004</v>
      </c>
      <c r="E592" s="24">
        <f t="shared" si="32"/>
        <v>4.6900000000000004</v>
      </c>
      <c r="F592" s="24">
        <v>4.6900000000000004</v>
      </c>
    </row>
    <row r="593" spans="1:6" x14ac:dyDescent="0.25">
      <c r="A593">
        <v>28059</v>
      </c>
      <c r="B593" t="s">
        <v>2940</v>
      </c>
      <c r="C593" s="24">
        <f t="shared" si="30"/>
        <v>4.7</v>
      </c>
      <c r="D593" s="24">
        <f t="shared" si="31"/>
        <v>4.7</v>
      </c>
      <c r="E593" s="24">
        <f t="shared" si="32"/>
        <v>4.7</v>
      </c>
      <c r="F593" s="24">
        <v>4.7</v>
      </c>
    </row>
    <row r="594" spans="1:6" x14ac:dyDescent="0.25">
      <c r="A594">
        <v>6055</v>
      </c>
      <c r="B594" t="s">
        <v>2940</v>
      </c>
      <c r="C594" s="24">
        <f t="shared" si="30"/>
        <v>4.7</v>
      </c>
      <c r="D594" s="24">
        <f t="shared" si="31"/>
        <v>4.7</v>
      </c>
      <c r="E594" s="24">
        <f t="shared" si="32"/>
        <v>4.7</v>
      </c>
      <c r="F594" s="24">
        <v>4.7</v>
      </c>
    </row>
    <row r="595" spans="1:6" x14ac:dyDescent="0.25">
      <c r="A595">
        <v>22075</v>
      </c>
      <c r="B595" t="s">
        <v>2940</v>
      </c>
      <c r="C595" s="24">
        <f t="shared" si="30"/>
        <v>4.7</v>
      </c>
      <c r="D595" s="24">
        <f t="shared" si="31"/>
        <v>4.7</v>
      </c>
      <c r="E595" s="24">
        <f t="shared" si="32"/>
        <v>4.7</v>
      </c>
      <c r="F595" s="24">
        <v>4.7</v>
      </c>
    </row>
    <row r="596" spans="1:6" x14ac:dyDescent="0.25">
      <c r="A596">
        <v>34023</v>
      </c>
      <c r="B596" t="s">
        <v>2940</v>
      </c>
      <c r="C596" s="24">
        <f t="shared" si="30"/>
        <v>4.72</v>
      </c>
      <c r="D596" s="24">
        <f t="shared" si="31"/>
        <v>4.72</v>
      </c>
      <c r="E596" s="24">
        <f t="shared" si="32"/>
        <v>4.72</v>
      </c>
      <c r="F596" s="24">
        <v>4.72</v>
      </c>
    </row>
    <row r="597" spans="1:6" x14ac:dyDescent="0.25">
      <c r="A597">
        <v>22023</v>
      </c>
      <c r="B597" t="s">
        <v>2940</v>
      </c>
      <c r="C597" s="24">
        <f t="shared" si="30"/>
        <v>4.8</v>
      </c>
      <c r="D597" s="24">
        <f t="shared" si="31"/>
        <v>4.8</v>
      </c>
      <c r="E597" s="24">
        <f t="shared" si="32"/>
        <v>4.8</v>
      </c>
      <c r="F597" s="24">
        <v>4.8</v>
      </c>
    </row>
    <row r="598" spans="1:6" x14ac:dyDescent="0.25">
      <c r="A598">
        <v>48057</v>
      </c>
      <c r="B598" t="s">
        <v>2940</v>
      </c>
      <c r="C598" s="24">
        <f t="shared" si="30"/>
        <v>4.8</v>
      </c>
      <c r="D598" s="24">
        <f t="shared" si="31"/>
        <v>4.8</v>
      </c>
      <c r="E598" s="24">
        <f t="shared" si="32"/>
        <v>4.8</v>
      </c>
      <c r="F598" s="24">
        <v>4.8</v>
      </c>
    </row>
    <row r="599" spans="1:6" x14ac:dyDescent="0.25">
      <c r="A599">
        <v>53073</v>
      </c>
      <c r="B599" t="s">
        <v>2940</v>
      </c>
      <c r="C599" s="24">
        <f t="shared" si="30"/>
        <v>4.8</v>
      </c>
      <c r="D599" s="24">
        <f t="shared" si="31"/>
        <v>4.8</v>
      </c>
      <c r="E599" s="24">
        <f t="shared" si="32"/>
        <v>4.8</v>
      </c>
      <c r="F599" s="24">
        <v>4.8</v>
      </c>
    </row>
    <row r="600" spans="1:6" x14ac:dyDescent="0.25">
      <c r="A600">
        <v>6041</v>
      </c>
      <c r="B600" t="s">
        <v>2940</v>
      </c>
      <c r="C600" s="24">
        <f t="shared" si="30"/>
        <v>4.9000000000000004</v>
      </c>
      <c r="D600" s="24">
        <f t="shared" si="31"/>
        <v>4.9000000000000004</v>
      </c>
      <c r="E600" s="24">
        <f t="shared" si="32"/>
        <v>4.9000000000000004</v>
      </c>
      <c r="F600" s="24">
        <v>4.9000000000000004</v>
      </c>
    </row>
    <row r="601" spans="1:6" x14ac:dyDescent="0.25">
      <c r="A601">
        <v>6041</v>
      </c>
      <c r="B601" t="s">
        <v>2940</v>
      </c>
      <c r="C601" s="24">
        <f t="shared" si="30"/>
        <v>4.9000000000000004</v>
      </c>
      <c r="D601" s="24">
        <f t="shared" si="31"/>
        <v>4.9000000000000004</v>
      </c>
      <c r="E601" s="24">
        <f t="shared" si="32"/>
        <v>4.9000000000000004</v>
      </c>
      <c r="F601" s="24">
        <v>4.9000000000000004</v>
      </c>
    </row>
    <row r="602" spans="1:6" x14ac:dyDescent="0.25">
      <c r="A602">
        <v>22023</v>
      </c>
      <c r="B602" t="s">
        <v>2940</v>
      </c>
      <c r="C602" s="24">
        <f t="shared" si="30"/>
        <v>4.9000000000000004</v>
      </c>
      <c r="D602" s="24">
        <f t="shared" si="31"/>
        <v>4.9000000000000004</v>
      </c>
      <c r="E602" s="24">
        <f t="shared" si="32"/>
        <v>4.9000000000000004</v>
      </c>
      <c r="F602" s="24">
        <v>4.9000000000000004</v>
      </c>
    </row>
    <row r="603" spans="1:6" x14ac:dyDescent="0.25">
      <c r="A603">
        <v>6081</v>
      </c>
      <c r="B603" t="s">
        <v>2940</v>
      </c>
      <c r="C603" s="24">
        <f t="shared" si="30"/>
        <v>5</v>
      </c>
      <c r="D603" s="24">
        <f t="shared" si="31"/>
        <v>5</v>
      </c>
      <c r="E603" s="24">
        <f t="shared" si="32"/>
        <v>5</v>
      </c>
      <c r="F603" s="24">
        <v>5</v>
      </c>
    </row>
    <row r="604" spans="1:6" x14ac:dyDescent="0.25">
      <c r="A604">
        <v>24047</v>
      </c>
      <c r="B604" t="s">
        <v>2940</v>
      </c>
      <c r="C604" s="24">
        <f t="shared" si="30"/>
        <v>5</v>
      </c>
      <c r="D604" s="24">
        <f t="shared" si="31"/>
        <v>5</v>
      </c>
      <c r="E604" s="24">
        <f t="shared" si="32"/>
        <v>5</v>
      </c>
      <c r="F604" s="24">
        <v>5</v>
      </c>
    </row>
    <row r="605" spans="1:6" x14ac:dyDescent="0.25">
      <c r="A605">
        <v>10005</v>
      </c>
      <c r="B605" t="s">
        <v>2940</v>
      </c>
      <c r="C605" s="24">
        <f t="shared" si="30"/>
        <v>5</v>
      </c>
      <c r="D605" s="24">
        <f t="shared" si="31"/>
        <v>5</v>
      </c>
      <c r="E605" s="24">
        <f t="shared" si="32"/>
        <v>5</v>
      </c>
      <c r="F605" s="24">
        <v>5</v>
      </c>
    </row>
    <row r="606" spans="1:6" x14ac:dyDescent="0.25">
      <c r="A606">
        <v>6001</v>
      </c>
      <c r="B606" t="s">
        <v>2940</v>
      </c>
      <c r="C606" s="24">
        <f t="shared" si="30"/>
        <v>5</v>
      </c>
      <c r="D606" s="24">
        <f t="shared" si="31"/>
        <v>5</v>
      </c>
      <c r="E606" s="24">
        <f t="shared" si="32"/>
        <v>5</v>
      </c>
      <c r="F606" s="24">
        <v>5</v>
      </c>
    </row>
    <row r="607" spans="1:6" x14ac:dyDescent="0.25">
      <c r="A607">
        <v>22075</v>
      </c>
      <c r="B607" t="s">
        <v>2940</v>
      </c>
      <c r="C607" s="24">
        <f t="shared" si="30"/>
        <v>5.0999999999999996</v>
      </c>
      <c r="D607" s="24">
        <f t="shared" si="31"/>
        <v>5.0999999999999996</v>
      </c>
      <c r="E607" s="24">
        <f t="shared" si="32"/>
        <v>5.0999999999999996</v>
      </c>
      <c r="F607" s="24">
        <v>5.0999999999999996</v>
      </c>
    </row>
    <row r="608" spans="1:6" x14ac:dyDescent="0.25">
      <c r="A608">
        <v>22019</v>
      </c>
      <c r="B608" t="s">
        <v>2940</v>
      </c>
      <c r="C608" s="24">
        <f t="shared" si="30"/>
        <v>5.0999999999999996</v>
      </c>
      <c r="D608" s="24">
        <f t="shared" si="31"/>
        <v>5.0999999999999996</v>
      </c>
      <c r="E608" s="24">
        <f t="shared" si="32"/>
        <v>5.0999999999999996</v>
      </c>
      <c r="F608" s="24">
        <v>5.0999999999999996</v>
      </c>
    </row>
    <row r="609" spans="1:6" x14ac:dyDescent="0.25">
      <c r="A609">
        <v>22019</v>
      </c>
      <c r="B609" t="s">
        <v>2940</v>
      </c>
      <c r="C609" s="24">
        <f t="shared" si="30"/>
        <v>5.0999999999999996</v>
      </c>
      <c r="D609" s="24">
        <f t="shared" si="31"/>
        <v>5.0999999999999996</v>
      </c>
      <c r="E609" s="24">
        <f t="shared" si="32"/>
        <v>5.0999999999999996</v>
      </c>
      <c r="F609" s="24">
        <v>5.0999999999999996</v>
      </c>
    </row>
    <row r="610" spans="1:6" x14ac:dyDescent="0.25">
      <c r="A610">
        <v>22019</v>
      </c>
      <c r="B610" t="s">
        <v>2940</v>
      </c>
      <c r="C610" s="24">
        <f t="shared" si="30"/>
        <v>5.0999999999999996</v>
      </c>
      <c r="D610" s="24">
        <f t="shared" si="31"/>
        <v>5.0999999999999996</v>
      </c>
      <c r="E610" s="24">
        <f t="shared" si="32"/>
        <v>5.0999999999999996</v>
      </c>
      <c r="F610" s="24">
        <v>5.0999999999999996</v>
      </c>
    </row>
    <row r="611" spans="1:6" x14ac:dyDescent="0.25">
      <c r="A611">
        <v>22019</v>
      </c>
      <c r="B611" t="s">
        <v>2940</v>
      </c>
      <c r="C611" s="24">
        <f t="shared" si="30"/>
        <v>5.0999999999999996</v>
      </c>
      <c r="D611" s="24">
        <f t="shared" si="31"/>
        <v>5.0999999999999996</v>
      </c>
      <c r="E611" s="24">
        <f t="shared" si="32"/>
        <v>5.0999999999999996</v>
      </c>
      <c r="F611" s="24">
        <v>5.0999999999999996</v>
      </c>
    </row>
    <row r="612" spans="1:6" x14ac:dyDescent="0.25">
      <c r="A612">
        <v>22057</v>
      </c>
      <c r="B612" t="s">
        <v>2940</v>
      </c>
      <c r="C612" s="24">
        <f t="shared" si="30"/>
        <v>5.0999999999999996</v>
      </c>
      <c r="D612" s="24">
        <f t="shared" si="31"/>
        <v>5.0999999999999996</v>
      </c>
      <c r="E612" s="24">
        <f t="shared" si="32"/>
        <v>5.0999999999999996</v>
      </c>
      <c r="F612" s="24">
        <v>5.0999999999999996</v>
      </c>
    </row>
    <row r="613" spans="1:6" x14ac:dyDescent="0.25">
      <c r="A613">
        <v>22057</v>
      </c>
      <c r="B613" t="s">
        <v>2940</v>
      </c>
      <c r="C613" s="24">
        <f t="shared" si="30"/>
        <v>5.0999999999999996</v>
      </c>
      <c r="D613" s="24">
        <f t="shared" si="31"/>
        <v>5.0999999999999996</v>
      </c>
      <c r="E613" s="24">
        <f t="shared" si="32"/>
        <v>5.0999999999999996</v>
      </c>
      <c r="F613" s="24">
        <v>5.0999999999999996</v>
      </c>
    </row>
    <row r="614" spans="1:6" x14ac:dyDescent="0.25">
      <c r="A614">
        <v>37013</v>
      </c>
      <c r="B614" t="s">
        <v>2940</v>
      </c>
      <c r="C614" s="24">
        <f t="shared" si="30"/>
        <v>5.2</v>
      </c>
      <c r="D614" s="24">
        <f t="shared" si="31"/>
        <v>5.2</v>
      </c>
      <c r="E614" s="24">
        <f t="shared" si="32"/>
        <v>5.2</v>
      </c>
      <c r="F614" s="24">
        <v>5.2</v>
      </c>
    </row>
    <row r="615" spans="1:6" x14ac:dyDescent="0.25">
      <c r="A615">
        <v>22057</v>
      </c>
      <c r="B615" t="s">
        <v>2940</v>
      </c>
      <c r="C615" s="24">
        <f t="shared" si="30"/>
        <v>5.2</v>
      </c>
      <c r="D615" s="24">
        <f t="shared" si="31"/>
        <v>5.2</v>
      </c>
      <c r="E615" s="24">
        <f t="shared" si="32"/>
        <v>5.2</v>
      </c>
      <c r="F615" s="24">
        <v>5.2</v>
      </c>
    </row>
    <row r="616" spans="1:6" x14ac:dyDescent="0.25">
      <c r="A616">
        <v>22087</v>
      </c>
      <c r="B616" t="s">
        <v>2940</v>
      </c>
      <c r="C616" s="24">
        <f t="shared" si="30"/>
        <v>5.2</v>
      </c>
      <c r="D616" s="24">
        <f t="shared" si="31"/>
        <v>5.2</v>
      </c>
      <c r="E616" s="24">
        <f t="shared" si="32"/>
        <v>5.2</v>
      </c>
      <c r="F616" s="24">
        <v>5.2</v>
      </c>
    </row>
    <row r="617" spans="1:6" x14ac:dyDescent="0.25">
      <c r="A617">
        <v>22109</v>
      </c>
      <c r="B617" t="s">
        <v>2940</v>
      </c>
      <c r="C617" s="24">
        <f t="shared" si="30"/>
        <v>5.2941176470000002</v>
      </c>
      <c r="D617" s="24">
        <f t="shared" si="31"/>
        <v>5.2941176470000002</v>
      </c>
      <c r="E617" s="24">
        <f t="shared" si="32"/>
        <v>5.2941176470000002</v>
      </c>
      <c r="F617" s="24">
        <v>5.2941176470000002</v>
      </c>
    </row>
    <row r="618" spans="1:6" x14ac:dyDescent="0.25">
      <c r="A618">
        <v>22087</v>
      </c>
      <c r="B618" t="s">
        <v>2940</v>
      </c>
      <c r="C618" s="24">
        <f t="shared" si="30"/>
        <v>5.3</v>
      </c>
      <c r="D618" s="24">
        <f t="shared" si="31"/>
        <v>5.3</v>
      </c>
      <c r="E618" s="24">
        <f t="shared" si="32"/>
        <v>5.3</v>
      </c>
      <c r="F618" s="24">
        <v>5.3</v>
      </c>
    </row>
    <row r="619" spans="1:6" x14ac:dyDescent="0.25">
      <c r="A619">
        <v>22109</v>
      </c>
      <c r="B619" t="s">
        <v>2940</v>
      </c>
      <c r="C619" s="24">
        <f t="shared" si="30"/>
        <v>5.3</v>
      </c>
      <c r="D619" s="24">
        <f t="shared" si="31"/>
        <v>5.3</v>
      </c>
      <c r="E619" s="24">
        <f t="shared" si="32"/>
        <v>5.3</v>
      </c>
      <c r="F619" s="24">
        <v>5.3</v>
      </c>
    </row>
    <row r="620" spans="1:6" x14ac:dyDescent="0.25">
      <c r="A620">
        <v>48071</v>
      </c>
      <c r="B620" t="s">
        <v>2940</v>
      </c>
      <c r="C620" s="24">
        <f t="shared" si="30"/>
        <v>5.3</v>
      </c>
      <c r="D620" s="24">
        <f t="shared" si="31"/>
        <v>5.3</v>
      </c>
      <c r="E620" s="24">
        <f t="shared" si="32"/>
        <v>5.3</v>
      </c>
      <c r="F620" s="24">
        <v>5.3</v>
      </c>
    </row>
    <row r="621" spans="1:6" x14ac:dyDescent="0.25">
      <c r="A621">
        <v>28059</v>
      </c>
      <c r="B621" t="s">
        <v>2940</v>
      </c>
      <c r="C621" s="24">
        <f t="shared" si="30"/>
        <v>5.4</v>
      </c>
      <c r="D621" s="24">
        <f t="shared" si="31"/>
        <v>5.4</v>
      </c>
      <c r="E621" s="24">
        <f t="shared" si="32"/>
        <v>5.4</v>
      </c>
      <c r="F621" s="24">
        <v>5.4</v>
      </c>
    </row>
    <row r="622" spans="1:6" x14ac:dyDescent="0.25">
      <c r="A622">
        <v>48039</v>
      </c>
      <c r="B622" t="s">
        <v>2940</v>
      </c>
      <c r="C622" s="24">
        <f t="shared" si="30"/>
        <v>5.4</v>
      </c>
      <c r="D622" s="24">
        <f t="shared" si="31"/>
        <v>5.4</v>
      </c>
      <c r="E622" s="24">
        <f t="shared" si="32"/>
        <v>5.4</v>
      </c>
      <c r="F622" s="24">
        <v>5.4</v>
      </c>
    </row>
    <row r="623" spans="1:6" x14ac:dyDescent="0.25">
      <c r="A623">
        <v>48039</v>
      </c>
      <c r="B623" t="s">
        <v>2940</v>
      </c>
      <c r="C623" s="24">
        <f t="shared" si="30"/>
        <v>5.4</v>
      </c>
      <c r="D623" s="24">
        <f t="shared" si="31"/>
        <v>5.4</v>
      </c>
      <c r="E623" s="24">
        <f t="shared" si="32"/>
        <v>5.4</v>
      </c>
      <c r="F623" s="24">
        <v>5.4</v>
      </c>
    </row>
    <row r="624" spans="1:6" x14ac:dyDescent="0.25">
      <c r="A624">
        <v>22087</v>
      </c>
      <c r="B624" t="s">
        <v>2940</v>
      </c>
      <c r="C624" s="24">
        <f t="shared" si="30"/>
        <v>5.4</v>
      </c>
      <c r="D624" s="24">
        <f t="shared" si="31"/>
        <v>5.4</v>
      </c>
      <c r="E624" s="24">
        <f t="shared" si="32"/>
        <v>5.4</v>
      </c>
      <c r="F624" s="24">
        <v>5.4</v>
      </c>
    </row>
    <row r="625" spans="1:6" x14ac:dyDescent="0.25">
      <c r="A625">
        <v>10001</v>
      </c>
      <c r="B625" t="s">
        <v>2940</v>
      </c>
      <c r="C625" s="24">
        <f t="shared" si="30"/>
        <v>5.4</v>
      </c>
      <c r="D625" s="24">
        <f t="shared" si="31"/>
        <v>5.4</v>
      </c>
      <c r="E625" s="24">
        <f t="shared" si="32"/>
        <v>5.4</v>
      </c>
      <c r="F625" s="24">
        <v>5.4</v>
      </c>
    </row>
    <row r="626" spans="1:6" x14ac:dyDescent="0.25">
      <c r="A626">
        <v>22051</v>
      </c>
      <c r="B626" t="s">
        <v>2940</v>
      </c>
      <c r="C626" s="24">
        <f t="shared" si="30"/>
        <v>5.4</v>
      </c>
      <c r="D626" s="24">
        <f t="shared" si="31"/>
        <v>5.4</v>
      </c>
      <c r="E626" s="24">
        <f t="shared" si="32"/>
        <v>5.4</v>
      </c>
      <c r="F626" s="24">
        <v>5.4</v>
      </c>
    </row>
    <row r="627" spans="1:6" x14ac:dyDescent="0.25">
      <c r="A627">
        <v>22101</v>
      </c>
      <c r="B627" t="s">
        <v>2940</v>
      </c>
      <c r="C627" s="24">
        <f t="shared" si="30"/>
        <v>5.5</v>
      </c>
      <c r="D627" s="24">
        <f t="shared" si="31"/>
        <v>5.5</v>
      </c>
      <c r="E627" s="24">
        <f t="shared" si="32"/>
        <v>5.5</v>
      </c>
      <c r="F627" s="24">
        <v>5.5</v>
      </c>
    </row>
    <row r="628" spans="1:6" x14ac:dyDescent="0.25">
      <c r="A628">
        <v>6001</v>
      </c>
      <c r="B628" t="s">
        <v>2940</v>
      </c>
      <c r="C628" s="24">
        <f t="shared" si="30"/>
        <v>5.5</v>
      </c>
      <c r="D628" s="24">
        <f t="shared" si="31"/>
        <v>5.5</v>
      </c>
      <c r="E628" s="24">
        <f t="shared" si="32"/>
        <v>5.5</v>
      </c>
      <c r="F628" s="24">
        <v>5.5</v>
      </c>
    </row>
    <row r="629" spans="1:6" x14ac:dyDescent="0.25">
      <c r="A629">
        <v>22075</v>
      </c>
      <c r="B629" t="s">
        <v>2940</v>
      </c>
      <c r="C629" s="24">
        <f t="shared" si="30"/>
        <v>5.5</v>
      </c>
      <c r="D629" s="24">
        <f t="shared" si="31"/>
        <v>5.5</v>
      </c>
      <c r="E629" s="24">
        <f t="shared" si="32"/>
        <v>5.5</v>
      </c>
      <c r="F629" s="24">
        <v>5.5</v>
      </c>
    </row>
    <row r="630" spans="1:6" x14ac:dyDescent="0.25">
      <c r="A630">
        <v>22109</v>
      </c>
      <c r="B630" t="s">
        <v>2940</v>
      </c>
      <c r="C630" s="24">
        <f t="shared" si="30"/>
        <v>5.5</v>
      </c>
      <c r="D630" s="24">
        <f t="shared" si="31"/>
        <v>5.5</v>
      </c>
      <c r="E630" s="24">
        <f t="shared" si="32"/>
        <v>5.5</v>
      </c>
      <c r="F630" s="24">
        <v>5.5</v>
      </c>
    </row>
    <row r="631" spans="1:6" x14ac:dyDescent="0.25">
      <c r="A631">
        <v>22075</v>
      </c>
      <c r="B631" t="s">
        <v>2940</v>
      </c>
      <c r="C631" s="24">
        <f t="shared" si="30"/>
        <v>5.5</v>
      </c>
      <c r="D631" s="24">
        <f t="shared" si="31"/>
        <v>5.5</v>
      </c>
      <c r="E631" s="24">
        <f t="shared" si="32"/>
        <v>5.5</v>
      </c>
      <c r="F631" s="24">
        <v>5.5</v>
      </c>
    </row>
    <row r="632" spans="1:6" x14ac:dyDescent="0.25">
      <c r="A632">
        <v>34009</v>
      </c>
      <c r="B632" t="s">
        <v>2940</v>
      </c>
      <c r="C632" s="24">
        <f t="shared" si="30"/>
        <v>5.5</v>
      </c>
      <c r="D632" s="24">
        <f t="shared" si="31"/>
        <v>5.5</v>
      </c>
      <c r="E632" s="24">
        <f t="shared" si="32"/>
        <v>5.5</v>
      </c>
      <c r="F632" s="24">
        <v>5.5</v>
      </c>
    </row>
    <row r="633" spans="1:6" x14ac:dyDescent="0.25">
      <c r="A633">
        <v>22051</v>
      </c>
      <c r="B633" t="s">
        <v>2940</v>
      </c>
      <c r="C633" s="24">
        <f t="shared" si="30"/>
        <v>5.5263157889999999</v>
      </c>
      <c r="D633" s="24">
        <f t="shared" si="31"/>
        <v>5.5263157889999999</v>
      </c>
      <c r="E633" s="24">
        <f t="shared" si="32"/>
        <v>5.5263157889999999</v>
      </c>
      <c r="F633" s="24">
        <v>5.5263157889999999</v>
      </c>
    </row>
    <row r="634" spans="1:6" x14ac:dyDescent="0.25">
      <c r="A634">
        <v>22051</v>
      </c>
      <c r="B634" t="s">
        <v>2940</v>
      </c>
      <c r="C634" s="24">
        <f t="shared" ref="C634:C697" si="33">AVERAGE(F634:N634)</f>
        <v>5.5263157889999999</v>
      </c>
      <c r="D634" s="24">
        <f t="shared" ref="D634:D697" si="34">MAX(F634:N634)</f>
        <v>5.5263157889999999</v>
      </c>
      <c r="E634" s="24">
        <f t="shared" ref="E634:E697" si="35">MIN(F634:N634)</f>
        <v>5.5263157889999999</v>
      </c>
      <c r="F634" s="24">
        <v>5.5263157889999999</v>
      </c>
    </row>
    <row r="635" spans="1:6" x14ac:dyDescent="0.25">
      <c r="A635">
        <v>51097</v>
      </c>
      <c r="B635" t="s">
        <v>2940</v>
      </c>
      <c r="C635" s="24">
        <f t="shared" si="33"/>
        <v>5.6</v>
      </c>
      <c r="D635" s="24">
        <f t="shared" si="34"/>
        <v>5.6</v>
      </c>
      <c r="E635" s="24">
        <f t="shared" si="35"/>
        <v>5.6</v>
      </c>
      <c r="F635" s="24">
        <v>5.6</v>
      </c>
    </row>
    <row r="636" spans="1:6" x14ac:dyDescent="0.25">
      <c r="A636">
        <v>25009</v>
      </c>
      <c r="B636" t="s">
        <v>2940</v>
      </c>
      <c r="C636" s="24">
        <f t="shared" si="33"/>
        <v>5.6</v>
      </c>
      <c r="D636" s="24">
        <f t="shared" si="34"/>
        <v>5.6</v>
      </c>
      <c r="E636" s="24">
        <f t="shared" si="35"/>
        <v>5.6</v>
      </c>
      <c r="F636" s="24">
        <v>5.6</v>
      </c>
    </row>
    <row r="637" spans="1:6" x14ac:dyDescent="0.25">
      <c r="A637">
        <v>22109</v>
      </c>
      <c r="B637" t="s">
        <v>2940</v>
      </c>
      <c r="C637" s="24">
        <f t="shared" si="33"/>
        <v>5.6</v>
      </c>
      <c r="D637" s="24">
        <f t="shared" si="34"/>
        <v>5.6</v>
      </c>
      <c r="E637" s="24">
        <f t="shared" si="35"/>
        <v>5.6</v>
      </c>
      <c r="F637" s="24">
        <v>5.6</v>
      </c>
    </row>
    <row r="638" spans="1:6" x14ac:dyDescent="0.25">
      <c r="A638">
        <v>6001</v>
      </c>
      <c r="B638" t="s">
        <v>2940</v>
      </c>
      <c r="C638" s="24">
        <f t="shared" si="33"/>
        <v>5.7</v>
      </c>
      <c r="D638" s="24">
        <f t="shared" si="34"/>
        <v>5.7</v>
      </c>
      <c r="E638" s="24">
        <f t="shared" si="35"/>
        <v>5.7</v>
      </c>
      <c r="F638" s="24">
        <v>5.7</v>
      </c>
    </row>
    <row r="639" spans="1:6" x14ac:dyDescent="0.25">
      <c r="A639">
        <v>22019</v>
      </c>
      <c r="B639" t="s">
        <v>2940</v>
      </c>
      <c r="C639" s="24">
        <f t="shared" si="33"/>
        <v>5.7</v>
      </c>
      <c r="D639" s="24">
        <f t="shared" si="34"/>
        <v>5.7</v>
      </c>
      <c r="E639" s="24">
        <f t="shared" si="35"/>
        <v>5.7</v>
      </c>
      <c r="F639" s="24">
        <v>5.7</v>
      </c>
    </row>
    <row r="640" spans="1:6" x14ac:dyDescent="0.25">
      <c r="A640">
        <v>22019</v>
      </c>
      <c r="B640" t="s">
        <v>2940</v>
      </c>
      <c r="C640" s="24">
        <f t="shared" si="33"/>
        <v>5.7</v>
      </c>
      <c r="D640" s="24">
        <f t="shared" si="34"/>
        <v>5.7</v>
      </c>
      <c r="E640" s="24">
        <f t="shared" si="35"/>
        <v>5.7</v>
      </c>
      <c r="F640" s="24">
        <v>5.7</v>
      </c>
    </row>
    <row r="641" spans="1:6" x14ac:dyDescent="0.25">
      <c r="A641">
        <v>22019</v>
      </c>
      <c r="B641" t="s">
        <v>2940</v>
      </c>
      <c r="C641" s="24">
        <f t="shared" si="33"/>
        <v>5.7</v>
      </c>
      <c r="D641" s="24">
        <f t="shared" si="34"/>
        <v>5.7</v>
      </c>
      <c r="E641" s="24">
        <f t="shared" si="35"/>
        <v>5.7</v>
      </c>
      <c r="F641" s="24">
        <v>5.7</v>
      </c>
    </row>
    <row r="642" spans="1:6" x14ac:dyDescent="0.25">
      <c r="A642">
        <v>22019</v>
      </c>
      <c r="B642" t="s">
        <v>2940</v>
      </c>
      <c r="C642" s="24">
        <f t="shared" si="33"/>
        <v>5.7</v>
      </c>
      <c r="D642" s="24">
        <f t="shared" si="34"/>
        <v>5.7</v>
      </c>
      <c r="E642" s="24">
        <f t="shared" si="35"/>
        <v>5.7</v>
      </c>
      <c r="F642" s="24">
        <v>5.7</v>
      </c>
    </row>
    <row r="643" spans="1:6" x14ac:dyDescent="0.25">
      <c r="A643">
        <v>22057</v>
      </c>
      <c r="B643" t="s">
        <v>2940</v>
      </c>
      <c r="C643" s="24">
        <f t="shared" si="33"/>
        <v>5.7</v>
      </c>
      <c r="D643" s="24">
        <f t="shared" si="34"/>
        <v>5.7</v>
      </c>
      <c r="E643" s="24">
        <f t="shared" si="35"/>
        <v>5.7</v>
      </c>
      <c r="F643" s="24">
        <v>5.7</v>
      </c>
    </row>
    <row r="644" spans="1:6" x14ac:dyDescent="0.25">
      <c r="A644">
        <v>22057</v>
      </c>
      <c r="B644" t="s">
        <v>2940</v>
      </c>
      <c r="C644" s="24">
        <f t="shared" si="33"/>
        <v>5.7</v>
      </c>
      <c r="D644" s="24">
        <f t="shared" si="34"/>
        <v>5.7</v>
      </c>
      <c r="E644" s="24">
        <f t="shared" si="35"/>
        <v>5.7</v>
      </c>
      <c r="F644" s="24">
        <v>5.7</v>
      </c>
    </row>
    <row r="645" spans="1:6" x14ac:dyDescent="0.25">
      <c r="A645">
        <v>22109</v>
      </c>
      <c r="B645" t="s">
        <v>2940</v>
      </c>
      <c r="C645" s="24">
        <f t="shared" si="33"/>
        <v>5.7</v>
      </c>
      <c r="D645" s="24">
        <f t="shared" si="34"/>
        <v>5.7</v>
      </c>
      <c r="E645" s="24">
        <f t="shared" si="35"/>
        <v>5.7</v>
      </c>
      <c r="F645" s="24">
        <v>5.7</v>
      </c>
    </row>
    <row r="646" spans="1:6" x14ac:dyDescent="0.25">
      <c r="A646">
        <v>22057</v>
      </c>
      <c r="B646" t="s">
        <v>2940</v>
      </c>
      <c r="C646" s="24">
        <f t="shared" si="33"/>
        <v>5.7</v>
      </c>
      <c r="D646" s="24">
        <f t="shared" si="34"/>
        <v>5.7</v>
      </c>
      <c r="E646" s="24">
        <f t="shared" si="35"/>
        <v>5.7</v>
      </c>
      <c r="F646" s="24">
        <v>5.7</v>
      </c>
    </row>
    <row r="647" spans="1:6" x14ac:dyDescent="0.25">
      <c r="A647">
        <v>22057</v>
      </c>
      <c r="B647" t="s">
        <v>2940</v>
      </c>
      <c r="C647" s="24">
        <f t="shared" si="33"/>
        <v>5.8</v>
      </c>
      <c r="D647" s="24">
        <f t="shared" si="34"/>
        <v>5.8</v>
      </c>
      <c r="E647" s="24">
        <f t="shared" si="35"/>
        <v>5.8</v>
      </c>
      <c r="F647" s="24">
        <v>5.8</v>
      </c>
    </row>
    <row r="648" spans="1:6" x14ac:dyDescent="0.25">
      <c r="A648">
        <v>22087</v>
      </c>
      <c r="B648" t="s">
        <v>2940</v>
      </c>
      <c r="C648" s="24">
        <f t="shared" si="33"/>
        <v>5.8</v>
      </c>
      <c r="D648" s="24">
        <f t="shared" si="34"/>
        <v>5.8</v>
      </c>
      <c r="E648" s="24">
        <f t="shared" si="35"/>
        <v>5.8</v>
      </c>
      <c r="F648" s="24">
        <v>5.8</v>
      </c>
    </row>
    <row r="649" spans="1:6" x14ac:dyDescent="0.25">
      <c r="A649">
        <v>22109</v>
      </c>
      <c r="B649" t="s">
        <v>2940</v>
      </c>
      <c r="C649" s="24">
        <f t="shared" si="33"/>
        <v>5.8</v>
      </c>
      <c r="D649" s="24">
        <f t="shared" si="34"/>
        <v>5.8</v>
      </c>
      <c r="E649" s="24">
        <f t="shared" si="35"/>
        <v>5.8</v>
      </c>
      <c r="F649" s="24">
        <v>5.8</v>
      </c>
    </row>
    <row r="650" spans="1:6" x14ac:dyDescent="0.25">
      <c r="A650">
        <v>22101</v>
      </c>
      <c r="B650" t="s">
        <v>2940</v>
      </c>
      <c r="C650" s="24">
        <f t="shared" si="33"/>
        <v>5.9</v>
      </c>
      <c r="D650" s="24">
        <f t="shared" si="34"/>
        <v>5.9</v>
      </c>
      <c r="E650" s="24">
        <f t="shared" si="35"/>
        <v>5.9</v>
      </c>
      <c r="F650" s="24">
        <v>5.9</v>
      </c>
    </row>
    <row r="651" spans="1:6" x14ac:dyDescent="0.25">
      <c r="A651">
        <v>6055</v>
      </c>
      <c r="B651" t="s">
        <v>2940</v>
      </c>
      <c r="C651" s="24">
        <f t="shared" si="33"/>
        <v>5.9</v>
      </c>
      <c r="D651" s="24">
        <f t="shared" si="34"/>
        <v>5.9</v>
      </c>
      <c r="E651" s="24">
        <f t="shared" si="35"/>
        <v>5.9</v>
      </c>
      <c r="F651" s="24">
        <v>5.9</v>
      </c>
    </row>
    <row r="652" spans="1:6" x14ac:dyDescent="0.25">
      <c r="A652">
        <v>22057</v>
      </c>
      <c r="B652" t="s">
        <v>2940</v>
      </c>
      <c r="C652" s="24">
        <f t="shared" si="33"/>
        <v>5.9</v>
      </c>
      <c r="D652" s="24">
        <f t="shared" si="34"/>
        <v>5.9</v>
      </c>
      <c r="E652" s="24">
        <f t="shared" si="35"/>
        <v>5.9</v>
      </c>
      <c r="F652" s="24">
        <v>5.9</v>
      </c>
    </row>
    <row r="653" spans="1:6" x14ac:dyDescent="0.25">
      <c r="A653">
        <v>22057</v>
      </c>
      <c r="B653" t="s">
        <v>2940</v>
      </c>
      <c r="C653" s="24">
        <f t="shared" si="33"/>
        <v>5.9</v>
      </c>
      <c r="D653" s="24">
        <f t="shared" si="34"/>
        <v>5.9</v>
      </c>
      <c r="E653" s="24">
        <f t="shared" si="35"/>
        <v>5.9</v>
      </c>
      <c r="F653" s="24">
        <v>5.9</v>
      </c>
    </row>
    <row r="654" spans="1:6" x14ac:dyDescent="0.25">
      <c r="A654">
        <v>22057</v>
      </c>
      <c r="B654" t="s">
        <v>2940</v>
      </c>
      <c r="C654" s="24">
        <f t="shared" si="33"/>
        <v>5.9</v>
      </c>
      <c r="D654" s="24">
        <f t="shared" si="34"/>
        <v>5.9</v>
      </c>
      <c r="E654" s="24">
        <f t="shared" si="35"/>
        <v>5.9</v>
      </c>
      <c r="F654" s="24">
        <v>5.9</v>
      </c>
    </row>
    <row r="655" spans="1:6" x14ac:dyDescent="0.25">
      <c r="A655">
        <v>22057</v>
      </c>
      <c r="B655" t="s">
        <v>2940</v>
      </c>
      <c r="C655" s="24">
        <f t="shared" si="33"/>
        <v>5.9</v>
      </c>
      <c r="D655" s="24">
        <f t="shared" si="34"/>
        <v>5.9</v>
      </c>
      <c r="E655" s="24">
        <f t="shared" si="35"/>
        <v>5.9</v>
      </c>
      <c r="F655" s="24">
        <v>5.9</v>
      </c>
    </row>
    <row r="656" spans="1:6" x14ac:dyDescent="0.25">
      <c r="A656">
        <v>22057</v>
      </c>
      <c r="B656" t="s">
        <v>2940</v>
      </c>
      <c r="C656" s="24">
        <f t="shared" si="33"/>
        <v>5.9</v>
      </c>
      <c r="D656" s="24">
        <f t="shared" si="34"/>
        <v>5.9</v>
      </c>
      <c r="E656" s="24">
        <f t="shared" si="35"/>
        <v>5.9</v>
      </c>
      <c r="F656" s="24">
        <v>5.9</v>
      </c>
    </row>
    <row r="657" spans="1:6" x14ac:dyDescent="0.25">
      <c r="A657">
        <v>22023</v>
      </c>
      <c r="B657" t="s">
        <v>2940</v>
      </c>
      <c r="C657" s="24">
        <f t="shared" si="33"/>
        <v>5.9016393440000003</v>
      </c>
      <c r="D657" s="24">
        <f t="shared" si="34"/>
        <v>5.9016393440000003</v>
      </c>
      <c r="E657" s="24">
        <f t="shared" si="35"/>
        <v>5.9016393440000003</v>
      </c>
      <c r="F657" s="24">
        <v>5.9016393440000003</v>
      </c>
    </row>
    <row r="658" spans="1:6" x14ac:dyDescent="0.25">
      <c r="A658">
        <v>22075</v>
      </c>
      <c r="B658" t="s">
        <v>2940</v>
      </c>
      <c r="C658" s="24">
        <f t="shared" si="33"/>
        <v>6</v>
      </c>
      <c r="D658" s="24">
        <f t="shared" si="34"/>
        <v>6</v>
      </c>
      <c r="E658" s="24">
        <f t="shared" si="35"/>
        <v>6</v>
      </c>
      <c r="F658" s="24">
        <v>6</v>
      </c>
    </row>
    <row r="659" spans="1:6" x14ac:dyDescent="0.25">
      <c r="A659">
        <v>22075</v>
      </c>
      <c r="B659" t="s">
        <v>2940</v>
      </c>
      <c r="C659" s="24">
        <f t="shared" si="33"/>
        <v>6</v>
      </c>
      <c r="D659" s="24">
        <f t="shared" si="34"/>
        <v>6</v>
      </c>
      <c r="E659" s="24">
        <f t="shared" si="35"/>
        <v>6</v>
      </c>
      <c r="F659" s="24">
        <v>6</v>
      </c>
    </row>
    <row r="660" spans="1:6" x14ac:dyDescent="0.25">
      <c r="A660">
        <v>22075</v>
      </c>
      <c r="B660" t="s">
        <v>2940</v>
      </c>
      <c r="C660" s="24">
        <f t="shared" si="33"/>
        <v>6</v>
      </c>
      <c r="D660" s="24">
        <f t="shared" si="34"/>
        <v>6</v>
      </c>
      <c r="E660" s="24">
        <f t="shared" si="35"/>
        <v>6</v>
      </c>
      <c r="F660" s="24">
        <v>6</v>
      </c>
    </row>
    <row r="661" spans="1:6" x14ac:dyDescent="0.25">
      <c r="A661">
        <v>22075</v>
      </c>
      <c r="B661" t="s">
        <v>2940</v>
      </c>
      <c r="C661" s="24">
        <f t="shared" si="33"/>
        <v>6</v>
      </c>
      <c r="D661" s="24">
        <f t="shared" si="34"/>
        <v>6</v>
      </c>
      <c r="E661" s="24">
        <f t="shared" si="35"/>
        <v>6</v>
      </c>
      <c r="F661" s="24">
        <v>6</v>
      </c>
    </row>
    <row r="662" spans="1:6" x14ac:dyDescent="0.25">
      <c r="A662">
        <v>10001</v>
      </c>
      <c r="B662" t="s">
        <v>2940</v>
      </c>
      <c r="C662" s="24">
        <f t="shared" si="33"/>
        <v>6</v>
      </c>
      <c r="D662" s="24">
        <f t="shared" si="34"/>
        <v>6</v>
      </c>
      <c r="E662" s="24">
        <f t="shared" si="35"/>
        <v>6</v>
      </c>
      <c r="F662" s="24">
        <v>6</v>
      </c>
    </row>
    <row r="663" spans="1:6" x14ac:dyDescent="0.25">
      <c r="A663">
        <v>10001</v>
      </c>
      <c r="B663" t="s">
        <v>2940</v>
      </c>
      <c r="C663" s="24">
        <f t="shared" si="33"/>
        <v>6</v>
      </c>
      <c r="D663" s="24">
        <f t="shared" si="34"/>
        <v>6</v>
      </c>
      <c r="E663" s="24">
        <f t="shared" si="35"/>
        <v>6</v>
      </c>
      <c r="F663" s="24">
        <v>6</v>
      </c>
    </row>
    <row r="664" spans="1:6" x14ac:dyDescent="0.25">
      <c r="A664">
        <v>10001</v>
      </c>
      <c r="B664" t="s">
        <v>2940</v>
      </c>
      <c r="C664" s="24">
        <f t="shared" si="33"/>
        <v>6</v>
      </c>
      <c r="D664" s="24">
        <f t="shared" si="34"/>
        <v>6</v>
      </c>
      <c r="E664" s="24">
        <f t="shared" si="35"/>
        <v>6</v>
      </c>
      <c r="F664" s="24">
        <v>6</v>
      </c>
    </row>
    <row r="665" spans="1:6" x14ac:dyDescent="0.25">
      <c r="A665">
        <v>22057</v>
      </c>
      <c r="B665" t="s">
        <v>2940</v>
      </c>
      <c r="C665" s="24">
        <f t="shared" si="33"/>
        <v>6</v>
      </c>
      <c r="D665" s="24">
        <f t="shared" si="34"/>
        <v>6</v>
      </c>
      <c r="E665" s="24">
        <f t="shared" si="35"/>
        <v>6</v>
      </c>
      <c r="F665" s="24">
        <v>6</v>
      </c>
    </row>
    <row r="666" spans="1:6" x14ac:dyDescent="0.25">
      <c r="A666">
        <v>28059</v>
      </c>
      <c r="B666" t="s">
        <v>2940</v>
      </c>
      <c r="C666" s="24">
        <f t="shared" si="33"/>
        <v>6.1</v>
      </c>
      <c r="D666" s="24">
        <f t="shared" si="34"/>
        <v>6.1</v>
      </c>
      <c r="E666" s="24">
        <f t="shared" si="35"/>
        <v>6.1</v>
      </c>
      <c r="F666" s="24">
        <v>6.1</v>
      </c>
    </row>
    <row r="667" spans="1:6" x14ac:dyDescent="0.25">
      <c r="A667">
        <v>48039</v>
      </c>
      <c r="B667" t="s">
        <v>2940</v>
      </c>
      <c r="C667" s="24">
        <f t="shared" si="33"/>
        <v>6.1</v>
      </c>
      <c r="D667" s="24">
        <f t="shared" si="34"/>
        <v>6.1</v>
      </c>
      <c r="E667" s="24">
        <f t="shared" si="35"/>
        <v>6.1</v>
      </c>
      <c r="F667" s="24">
        <v>6.1</v>
      </c>
    </row>
    <row r="668" spans="1:6" x14ac:dyDescent="0.25">
      <c r="A668">
        <v>22075</v>
      </c>
      <c r="B668" t="s">
        <v>2940</v>
      </c>
      <c r="C668" s="24">
        <f t="shared" si="33"/>
        <v>6.1</v>
      </c>
      <c r="D668" s="24">
        <f t="shared" si="34"/>
        <v>6.1</v>
      </c>
      <c r="E668" s="24">
        <f t="shared" si="35"/>
        <v>6.1</v>
      </c>
      <c r="F668" s="24">
        <v>6.1</v>
      </c>
    </row>
    <row r="669" spans="1:6" x14ac:dyDescent="0.25">
      <c r="A669">
        <v>22075</v>
      </c>
      <c r="B669" t="s">
        <v>2940</v>
      </c>
      <c r="C669" s="24">
        <f t="shared" si="33"/>
        <v>6.1</v>
      </c>
      <c r="D669" s="24">
        <f t="shared" si="34"/>
        <v>6.1</v>
      </c>
      <c r="E669" s="24">
        <f t="shared" si="35"/>
        <v>6.1</v>
      </c>
      <c r="F669" s="24">
        <v>6.1</v>
      </c>
    </row>
    <row r="670" spans="1:6" x14ac:dyDescent="0.25">
      <c r="A670">
        <v>22045</v>
      </c>
      <c r="B670" t="s">
        <v>2940</v>
      </c>
      <c r="C670" s="24">
        <f t="shared" si="33"/>
        <v>6.1</v>
      </c>
      <c r="D670" s="24">
        <f t="shared" si="34"/>
        <v>6.1</v>
      </c>
      <c r="E670" s="24">
        <f t="shared" si="35"/>
        <v>6.1</v>
      </c>
      <c r="F670" s="24">
        <v>6.1</v>
      </c>
    </row>
    <row r="671" spans="1:6" x14ac:dyDescent="0.25">
      <c r="A671">
        <v>22075</v>
      </c>
      <c r="B671" t="s">
        <v>2940</v>
      </c>
      <c r="C671" s="24">
        <f t="shared" si="33"/>
        <v>6.1</v>
      </c>
      <c r="D671" s="24">
        <f t="shared" si="34"/>
        <v>6.1</v>
      </c>
      <c r="E671" s="24">
        <f t="shared" si="35"/>
        <v>6.1</v>
      </c>
      <c r="F671" s="24">
        <v>6.1</v>
      </c>
    </row>
    <row r="672" spans="1:6" x14ac:dyDescent="0.25">
      <c r="A672">
        <v>53073</v>
      </c>
      <c r="B672" t="s">
        <v>2940</v>
      </c>
      <c r="C672" s="24">
        <f t="shared" si="33"/>
        <v>6.1</v>
      </c>
      <c r="D672" s="24">
        <f t="shared" si="34"/>
        <v>6.1</v>
      </c>
      <c r="E672" s="24">
        <f t="shared" si="35"/>
        <v>6.1</v>
      </c>
      <c r="F672" s="24">
        <v>6.1</v>
      </c>
    </row>
    <row r="673" spans="1:6" x14ac:dyDescent="0.25">
      <c r="A673">
        <v>22057</v>
      </c>
      <c r="B673" t="s">
        <v>2940</v>
      </c>
      <c r="C673" s="24">
        <f t="shared" si="33"/>
        <v>6.2</v>
      </c>
      <c r="D673" s="24">
        <f t="shared" si="34"/>
        <v>6.2</v>
      </c>
      <c r="E673" s="24">
        <f t="shared" si="35"/>
        <v>6.2</v>
      </c>
      <c r="F673" s="24">
        <v>6.2</v>
      </c>
    </row>
    <row r="674" spans="1:6" x14ac:dyDescent="0.25">
      <c r="A674">
        <v>22109</v>
      </c>
      <c r="B674" t="s">
        <v>2940</v>
      </c>
      <c r="C674" s="24">
        <f t="shared" si="33"/>
        <v>6.2</v>
      </c>
      <c r="D674" s="24">
        <f t="shared" si="34"/>
        <v>6.2</v>
      </c>
      <c r="E674" s="24">
        <f t="shared" si="35"/>
        <v>6.2</v>
      </c>
      <c r="F674" s="24">
        <v>6.2</v>
      </c>
    </row>
    <row r="675" spans="1:6" x14ac:dyDescent="0.25">
      <c r="A675">
        <v>22051</v>
      </c>
      <c r="B675" t="s">
        <v>2940</v>
      </c>
      <c r="C675" s="24">
        <f t="shared" si="33"/>
        <v>6.2</v>
      </c>
      <c r="D675" s="24">
        <f t="shared" si="34"/>
        <v>6.2</v>
      </c>
      <c r="E675" s="24">
        <f t="shared" si="35"/>
        <v>6.2</v>
      </c>
      <c r="F675" s="24">
        <v>6.2</v>
      </c>
    </row>
    <row r="676" spans="1:6" x14ac:dyDescent="0.25">
      <c r="A676">
        <v>22075</v>
      </c>
      <c r="B676" t="s">
        <v>2940</v>
      </c>
      <c r="C676" s="24">
        <f t="shared" si="33"/>
        <v>6.2</v>
      </c>
      <c r="D676" s="24">
        <f t="shared" si="34"/>
        <v>6.2</v>
      </c>
      <c r="E676" s="24">
        <f t="shared" si="35"/>
        <v>6.2</v>
      </c>
      <c r="F676" s="24">
        <v>6.2</v>
      </c>
    </row>
    <row r="677" spans="1:6" x14ac:dyDescent="0.25">
      <c r="A677">
        <v>22075</v>
      </c>
      <c r="B677" t="s">
        <v>2940</v>
      </c>
      <c r="C677" s="24">
        <f t="shared" si="33"/>
        <v>6.23</v>
      </c>
      <c r="D677" s="24">
        <f t="shared" si="34"/>
        <v>6.23</v>
      </c>
      <c r="E677" s="24">
        <f t="shared" si="35"/>
        <v>6.23</v>
      </c>
      <c r="F677" s="24">
        <v>6.23</v>
      </c>
    </row>
    <row r="678" spans="1:6" x14ac:dyDescent="0.25">
      <c r="A678">
        <v>9009</v>
      </c>
      <c r="B678" t="s">
        <v>2940</v>
      </c>
      <c r="C678" s="24">
        <f t="shared" si="33"/>
        <v>6.3</v>
      </c>
      <c r="D678" s="24">
        <f t="shared" si="34"/>
        <v>6.3</v>
      </c>
      <c r="E678" s="24">
        <f t="shared" si="35"/>
        <v>6.3</v>
      </c>
      <c r="F678" s="24">
        <v>6.3</v>
      </c>
    </row>
    <row r="679" spans="1:6" x14ac:dyDescent="0.25">
      <c r="A679">
        <v>22057</v>
      </c>
      <c r="B679" t="s">
        <v>2940</v>
      </c>
      <c r="C679" s="24">
        <f t="shared" si="33"/>
        <v>6.3</v>
      </c>
      <c r="D679" s="24">
        <f t="shared" si="34"/>
        <v>6.3</v>
      </c>
      <c r="E679" s="24">
        <f t="shared" si="35"/>
        <v>6.3</v>
      </c>
      <c r="F679" s="24">
        <v>6.3</v>
      </c>
    </row>
    <row r="680" spans="1:6" x14ac:dyDescent="0.25">
      <c r="A680">
        <v>22099</v>
      </c>
      <c r="B680" t="s">
        <v>2940</v>
      </c>
      <c r="C680" s="24">
        <f t="shared" si="33"/>
        <v>6.3</v>
      </c>
      <c r="D680" s="24">
        <f t="shared" si="34"/>
        <v>6.3</v>
      </c>
      <c r="E680" s="24">
        <f t="shared" si="35"/>
        <v>6.3</v>
      </c>
      <c r="F680" s="24">
        <v>6.3</v>
      </c>
    </row>
    <row r="681" spans="1:6" x14ac:dyDescent="0.25">
      <c r="A681">
        <v>22057</v>
      </c>
      <c r="B681" t="s">
        <v>2940</v>
      </c>
      <c r="C681" s="24">
        <f t="shared" si="33"/>
        <v>6.3</v>
      </c>
      <c r="D681" s="24">
        <f t="shared" si="34"/>
        <v>6.3</v>
      </c>
      <c r="E681" s="24">
        <f t="shared" si="35"/>
        <v>6.3</v>
      </c>
      <c r="F681" s="24">
        <v>6.3</v>
      </c>
    </row>
    <row r="682" spans="1:6" x14ac:dyDescent="0.25">
      <c r="A682">
        <v>22109</v>
      </c>
      <c r="B682" t="s">
        <v>2940</v>
      </c>
      <c r="C682" s="24">
        <f t="shared" si="33"/>
        <v>6.3</v>
      </c>
      <c r="D682" s="24">
        <f t="shared" si="34"/>
        <v>6.3</v>
      </c>
      <c r="E682" s="24">
        <f t="shared" si="35"/>
        <v>6.3</v>
      </c>
      <c r="F682" s="24">
        <v>6.3</v>
      </c>
    </row>
    <row r="683" spans="1:6" x14ac:dyDescent="0.25">
      <c r="A683">
        <v>22071</v>
      </c>
      <c r="B683" t="s">
        <v>2940</v>
      </c>
      <c r="C683" s="24">
        <f t="shared" si="33"/>
        <v>6.3</v>
      </c>
      <c r="D683" s="24">
        <f t="shared" si="34"/>
        <v>6.3</v>
      </c>
      <c r="E683" s="24">
        <f t="shared" si="35"/>
        <v>6.3</v>
      </c>
      <c r="F683" s="24">
        <v>6.3</v>
      </c>
    </row>
    <row r="684" spans="1:6" x14ac:dyDescent="0.25">
      <c r="A684">
        <v>10001</v>
      </c>
      <c r="B684" t="s">
        <v>2940</v>
      </c>
      <c r="C684" s="24">
        <f t="shared" si="33"/>
        <v>6.3</v>
      </c>
      <c r="D684" s="24">
        <f t="shared" si="34"/>
        <v>6.3</v>
      </c>
      <c r="E684" s="24">
        <f t="shared" si="35"/>
        <v>6.3</v>
      </c>
      <c r="F684" s="24">
        <v>6.3</v>
      </c>
    </row>
    <row r="685" spans="1:6" x14ac:dyDescent="0.25">
      <c r="A685">
        <v>53073</v>
      </c>
      <c r="B685" t="s">
        <v>2940</v>
      </c>
      <c r="C685" s="24">
        <f t="shared" si="33"/>
        <v>6.3</v>
      </c>
      <c r="D685" s="24">
        <f t="shared" si="34"/>
        <v>6.3</v>
      </c>
      <c r="E685" s="24">
        <f t="shared" si="35"/>
        <v>6.3</v>
      </c>
      <c r="F685" s="24">
        <v>6.3</v>
      </c>
    </row>
    <row r="686" spans="1:6" x14ac:dyDescent="0.25">
      <c r="A686">
        <v>22075</v>
      </c>
      <c r="B686" t="s">
        <v>2940</v>
      </c>
      <c r="C686" s="24">
        <f t="shared" si="33"/>
        <v>6.3</v>
      </c>
      <c r="D686" s="24">
        <f t="shared" si="34"/>
        <v>6.3</v>
      </c>
      <c r="E686" s="24">
        <f t="shared" si="35"/>
        <v>6.3</v>
      </c>
      <c r="F686" s="24">
        <v>6.3</v>
      </c>
    </row>
    <row r="687" spans="1:6" x14ac:dyDescent="0.25">
      <c r="A687">
        <v>22057</v>
      </c>
      <c r="B687" t="s">
        <v>2940</v>
      </c>
      <c r="C687" s="24">
        <f t="shared" si="33"/>
        <v>6.4</v>
      </c>
      <c r="D687" s="24">
        <f t="shared" si="34"/>
        <v>6.4</v>
      </c>
      <c r="E687" s="24">
        <f t="shared" si="35"/>
        <v>6.4</v>
      </c>
      <c r="F687" s="24">
        <v>6.4</v>
      </c>
    </row>
    <row r="688" spans="1:6" x14ac:dyDescent="0.25">
      <c r="A688">
        <v>22075</v>
      </c>
      <c r="B688" t="s">
        <v>2940</v>
      </c>
      <c r="C688" s="24">
        <f t="shared" si="33"/>
        <v>6.4</v>
      </c>
      <c r="D688" s="24">
        <f t="shared" si="34"/>
        <v>6.4</v>
      </c>
      <c r="E688" s="24">
        <f t="shared" si="35"/>
        <v>6.4</v>
      </c>
      <c r="F688" s="24">
        <v>6.4</v>
      </c>
    </row>
    <row r="689" spans="1:6" x14ac:dyDescent="0.25">
      <c r="A689">
        <v>22103</v>
      </c>
      <c r="B689" t="s">
        <v>2940</v>
      </c>
      <c r="C689" s="24">
        <f t="shared" si="33"/>
        <v>6.4</v>
      </c>
      <c r="D689" s="24">
        <f t="shared" si="34"/>
        <v>6.4</v>
      </c>
      <c r="E689" s="24">
        <f t="shared" si="35"/>
        <v>6.4</v>
      </c>
      <c r="F689" s="24">
        <v>6.4</v>
      </c>
    </row>
    <row r="690" spans="1:6" x14ac:dyDescent="0.25">
      <c r="A690">
        <v>22109</v>
      </c>
      <c r="B690" t="s">
        <v>2940</v>
      </c>
      <c r="C690" s="24">
        <f t="shared" si="33"/>
        <v>6.4705882350000001</v>
      </c>
      <c r="D690" s="24">
        <f t="shared" si="34"/>
        <v>6.4705882350000001</v>
      </c>
      <c r="E690" s="24">
        <f t="shared" si="35"/>
        <v>6.4705882350000001</v>
      </c>
      <c r="F690" s="24">
        <v>6.4705882350000001</v>
      </c>
    </row>
    <row r="691" spans="1:6" x14ac:dyDescent="0.25">
      <c r="A691">
        <v>48057</v>
      </c>
      <c r="B691" t="s">
        <v>2940</v>
      </c>
      <c r="C691" s="24">
        <f t="shared" si="33"/>
        <v>6.5</v>
      </c>
      <c r="D691" s="24">
        <f t="shared" si="34"/>
        <v>6.5</v>
      </c>
      <c r="E691" s="24">
        <f t="shared" si="35"/>
        <v>6.5</v>
      </c>
      <c r="F691" s="24">
        <v>6.5</v>
      </c>
    </row>
    <row r="692" spans="1:6" x14ac:dyDescent="0.25">
      <c r="A692">
        <v>22075</v>
      </c>
      <c r="B692" t="s">
        <v>2940</v>
      </c>
      <c r="C692" s="24">
        <f t="shared" si="33"/>
        <v>6.5</v>
      </c>
      <c r="D692" s="24">
        <f t="shared" si="34"/>
        <v>6.5</v>
      </c>
      <c r="E692" s="24">
        <f t="shared" si="35"/>
        <v>6.5</v>
      </c>
      <c r="F692" s="24">
        <v>6.5</v>
      </c>
    </row>
    <row r="693" spans="1:6" x14ac:dyDescent="0.25">
      <c r="A693">
        <v>22075</v>
      </c>
      <c r="B693" t="s">
        <v>2940</v>
      </c>
      <c r="C693" s="24">
        <f t="shared" si="33"/>
        <v>6.5</v>
      </c>
      <c r="D693" s="24">
        <f t="shared" si="34"/>
        <v>6.5</v>
      </c>
      <c r="E693" s="24">
        <f t="shared" si="35"/>
        <v>6.5</v>
      </c>
      <c r="F693" s="24">
        <v>6.5</v>
      </c>
    </row>
    <row r="694" spans="1:6" x14ac:dyDescent="0.25">
      <c r="A694">
        <v>22109</v>
      </c>
      <c r="B694" t="s">
        <v>2940</v>
      </c>
      <c r="C694" s="24">
        <f t="shared" si="33"/>
        <v>6.6</v>
      </c>
      <c r="D694" s="24">
        <f t="shared" si="34"/>
        <v>6.6</v>
      </c>
      <c r="E694" s="24">
        <f t="shared" si="35"/>
        <v>6.6</v>
      </c>
      <c r="F694" s="24">
        <v>6.6</v>
      </c>
    </row>
    <row r="695" spans="1:6" x14ac:dyDescent="0.25">
      <c r="A695">
        <v>1003</v>
      </c>
      <c r="B695" t="s">
        <v>2940</v>
      </c>
      <c r="C695" s="24">
        <f t="shared" si="33"/>
        <v>6.6</v>
      </c>
      <c r="D695" s="24">
        <f t="shared" si="34"/>
        <v>6.6</v>
      </c>
      <c r="E695" s="24">
        <f t="shared" si="35"/>
        <v>6.6</v>
      </c>
      <c r="F695" s="24">
        <v>6.6</v>
      </c>
    </row>
    <row r="696" spans="1:6" x14ac:dyDescent="0.25">
      <c r="A696">
        <v>22109</v>
      </c>
      <c r="B696" t="s">
        <v>2940</v>
      </c>
      <c r="C696" s="24">
        <f t="shared" si="33"/>
        <v>6.6</v>
      </c>
      <c r="D696" s="24">
        <f t="shared" si="34"/>
        <v>6.6</v>
      </c>
      <c r="E696" s="24">
        <f t="shared" si="35"/>
        <v>6.6</v>
      </c>
      <c r="F696" s="24">
        <v>6.6</v>
      </c>
    </row>
    <row r="697" spans="1:6" x14ac:dyDescent="0.25">
      <c r="A697">
        <v>22109</v>
      </c>
      <c r="B697" t="s">
        <v>2940</v>
      </c>
      <c r="C697" s="24">
        <f t="shared" si="33"/>
        <v>6.6</v>
      </c>
      <c r="D697" s="24">
        <f t="shared" si="34"/>
        <v>6.6</v>
      </c>
      <c r="E697" s="24">
        <f t="shared" si="35"/>
        <v>6.6</v>
      </c>
      <c r="F697" s="24">
        <v>6.6</v>
      </c>
    </row>
    <row r="698" spans="1:6" x14ac:dyDescent="0.25">
      <c r="A698">
        <v>53027</v>
      </c>
      <c r="B698" t="s">
        <v>2940</v>
      </c>
      <c r="C698" s="24">
        <f t="shared" ref="C698:C761" si="36">AVERAGE(F698:N698)</f>
        <v>6.6</v>
      </c>
      <c r="D698" s="24">
        <f t="shared" ref="D698:D761" si="37">MAX(F698:N698)</f>
        <v>6.6</v>
      </c>
      <c r="E698" s="24">
        <f t="shared" ref="E698:E761" si="38">MIN(F698:N698)</f>
        <v>6.6</v>
      </c>
      <c r="F698" s="24">
        <v>6.6</v>
      </c>
    </row>
    <row r="699" spans="1:6" x14ac:dyDescent="0.25">
      <c r="A699">
        <v>22109</v>
      </c>
      <c r="B699" t="s">
        <v>2940</v>
      </c>
      <c r="C699" s="24">
        <f t="shared" si="36"/>
        <v>6.7</v>
      </c>
      <c r="D699" s="24">
        <f t="shared" si="37"/>
        <v>6.7</v>
      </c>
      <c r="E699" s="24">
        <f t="shared" si="38"/>
        <v>6.7</v>
      </c>
      <c r="F699" s="24">
        <v>6.7</v>
      </c>
    </row>
    <row r="700" spans="1:6" x14ac:dyDescent="0.25">
      <c r="A700">
        <v>22057</v>
      </c>
      <c r="B700" t="s">
        <v>2940</v>
      </c>
      <c r="C700" s="24">
        <f t="shared" si="36"/>
        <v>6.7</v>
      </c>
      <c r="D700" s="24">
        <f t="shared" si="37"/>
        <v>6.7</v>
      </c>
      <c r="E700" s="24">
        <f t="shared" si="38"/>
        <v>6.7</v>
      </c>
      <c r="F700" s="24">
        <v>6.7</v>
      </c>
    </row>
    <row r="701" spans="1:6" x14ac:dyDescent="0.25">
      <c r="A701">
        <v>10001</v>
      </c>
      <c r="B701" t="s">
        <v>2940</v>
      </c>
      <c r="C701" s="24">
        <f t="shared" si="36"/>
        <v>6.7</v>
      </c>
      <c r="D701" s="24">
        <f t="shared" si="37"/>
        <v>6.7</v>
      </c>
      <c r="E701" s="24">
        <f t="shared" si="38"/>
        <v>6.7</v>
      </c>
      <c r="F701" s="24">
        <v>6.7</v>
      </c>
    </row>
    <row r="702" spans="1:6" x14ac:dyDescent="0.25">
      <c r="A702">
        <v>10001</v>
      </c>
      <c r="B702" t="s">
        <v>2940</v>
      </c>
      <c r="C702" s="24">
        <f t="shared" si="36"/>
        <v>6.7</v>
      </c>
      <c r="D702" s="24">
        <f t="shared" si="37"/>
        <v>6.7</v>
      </c>
      <c r="E702" s="24">
        <f t="shared" si="38"/>
        <v>6.7</v>
      </c>
      <c r="F702" s="24">
        <v>6.7</v>
      </c>
    </row>
    <row r="703" spans="1:6" x14ac:dyDescent="0.25">
      <c r="A703">
        <v>22109</v>
      </c>
      <c r="B703" t="s">
        <v>2940</v>
      </c>
      <c r="C703" s="24">
        <f t="shared" si="36"/>
        <v>6.7</v>
      </c>
      <c r="D703" s="24">
        <f t="shared" si="37"/>
        <v>6.7</v>
      </c>
      <c r="E703" s="24">
        <f t="shared" si="38"/>
        <v>6.7</v>
      </c>
      <c r="F703" s="24">
        <v>6.7</v>
      </c>
    </row>
    <row r="704" spans="1:6" x14ac:dyDescent="0.25">
      <c r="A704">
        <v>28059</v>
      </c>
      <c r="B704" t="s">
        <v>2940</v>
      </c>
      <c r="C704" s="24">
        <f t="shared" si="36"/>
        <v>6.8</v>
      </c>
      <c r="D704" s="24">
        <f t="shared" si="37"/>
        <v>6.8</v>
      </c>
      <c r="E704" s="24">
        <f t="shared" si="38"/>
        <v>6.8</v>
      </c>
      <c r="F704" s="24">
        <v>6.8</v>
      </c>
    </row>
    <row r="705" spans="1:6" x14ac:dyDescent="0.25">
      <c r="A705">
        <v>6001</v>
      </c>
      <c r="B705" t="s">
        <v>2940</v>
      </c>
      <c r="C705" s="24">
        <f t="shared" si="36"/>
        <v>6.8</v>
      </c>
      <c r="D705" s="24">
        <f t="shared" si="37"/>
        <v>6.8</v>
      </c>
      <c r="E705" s="24">
        <f t="shared" si="38"/>
        <v>6.8</v>
      </c>
      <c r="F705" s="24">
        <v>6.8</v>
      </c>
    </row>
    <row r="706" spans="1:6" x14ac:dyDescent="0.25">
      <c r="A706">
        <v>22075</v>
      </c>
      <c r="B706" t="s">
        <v>2940</v>
      </c>
      <c r="C706" s="24">
        <f t="shared" si="36"/>
        <v>6.8</v>
      </c>
      <c r="D706" s="24">
        <f t="shared" si="37"/>
        <v>6.8</v>
      </c>
      <c r="E706" s="24">
        <f t="shared" si="38"/>
        <v>6.8</v>
      </c>
      <c r="F706" s="24">
        <v>6.8</v>
      </c>
    </row>
    <row r="707" spans="1:6" x14ac:dyDescent="0.25">
      <c r="A707">
        <v>22057</v>
      </c>
      <c r="B707" t="s">
        <v>2940</v>
      </c>
      <c r="C707" s="24">
        <f t="shared" si="36"/>
        <v>6.8</v>
      </c>
      <c r="D707" s="24">
        <f t="shared" si="37"/>
        <v>6.8</v>
      </c>
      <c r="E707" s="24">
        <f t="shared" si="38"/>
        <v>6.8</v>
      </c>
      <c r="F707" s="24">
        <v>6.8</v>
      </c>
    </row>
    <row r="708" spans="1:6" x14ac:dyDescent="0.25">
      <c r="A708">
        <v>22075</v>
      </c>
      <c r="B708" t="s">
        <v>2940</v>
      </c>
      <c r="C708" s="24">
        <f t="shared" si="36"/>
        <v>6.8</v>
      </c>
      <c r="D708" s="24">
        <f t="shared" si="37"/>
        <v>6.8</v>
      </c>
      <c r="E708" s="24">
        <f t="shared" si="38"/>
        <v>6.8</v>
      </c>
      <c r="F708" s="24">
        <v>6.8</v>
      </c>
    </row>
    <row r="709" spans="1:6" x14ac:dyDescent="0.25">
      <c r="A709">
        <v>22057</v>
      </c>
      <c r="B709" t="s">
        <v>2940</v>
      </c>
      <c r="C709" s="24">
        <f t="shared" si="36"/>
        <v>6.8</v>
      </c>
      <c r="D709" s="24">
        <f t="shared" si="37"/>
        <v>6.8</v>
      </c>
      <c r="E709" s="24">
        <f t="shared" si="38"/>
        <v>6.8</v>
      </c>
      <c r="F709" s="24">
        <v>6.8</v>
      </c>
    </row>
    <row r="710" spans="1:6" x14ac:dyDescent="0.25">
      <c r="A710">
        <v>9009</v>
      </c>
      <c r="B710" t="s">
        <v>2940</v>
      </c>
      <c r="C710" s="24">
        <f t="shared" si="36"/>
        <v>6.9</v>
      </c>
      <c r="D710" s="24">
        <f t="shared" si="37"/>
        <v>6.9</v>
      </c>
      <c r="E710" s="24">
        <f t="shared" si="38"/>
        <v>6.9</v>
      </c>
      <c r="F710" s="24">
        <v>6.9</v>
      </c>
    </row>
    <row r="711" spans="1:6" x14ac:dyDescent="0.25">
      <c r="A711">
        <v>22075</v>
      </c>
      <c r="B711" t="s">
        <v>2940</v>
      </c>
      <c r="C711" s="24">
        <f t="shared" si="36"/>
        <v>6.9</v>
      </c>
      <c r="D711" s="24">
        <f t="shared" si="37"/>
        <v>6.9</v>
      </c>
      <c r="E711" s="24">
        <f t="shared" si="38"/>
        <v>6.9</v>
      </c>
      <c r="F711" s="24">
        <v>6.9</v>
      </c>
    </row>
    <row r="712" spans="1:6" x14ac:dyDescent="0.25">
      <c r="A712">
        <v>22075</v>
      </c>
      <c r="B712" t="s">
        <v>2940</v>
      </c>
      <c r="C712" s="24">
        <f t="shared" si="36"/>
        <v>6.9</v>
      </c>
      <c r="D712" s="24">
        <f t="shared" si="37"/>
        <v>6.9</v>
      </c>
      <c r="E712" s="24">
        <f t="shared" si="38"/>
        <v>6.9</v>
      </c>
      <c r="F712" s="24">
        <v>6.9</v>
      </c>
    </row>
    <row r="713" spans="1:6" x14ac:dyDescent="0.25">
      <c r="A713">
        <v>22023</v>
      </c>
      <c r="B713" t="s">
        <v>2940</v>
      </c>
      <c r="C713" s="24">
        <f t="shared" si="36"/>
        <v>6.9</v>
      </c>
      <c r="D713" s="24">
        <f t="shared" si="37"/>
        <v>6.9</v>
      </c>
      <c r="E713" s="24">
        <f t="shared" si="38"/>
        <v>6.9</v>
      </c>
      <c r="F713" s="24">
        <v>6.9</v>
      </c>
    </row>
    <row r="714" spans="1:6" x14ac:dyDescent="0.25">
      <c r="A714">
        <v>22113</v>
      </c>
      <c r="B714" t="s">
        <v>2940</v>
      </c>
      <c r="C714" s="24">
        <f t="shared" si="36"/>
        <v>6.9</v>
      </c>
      <c r="D714" s="24">
        <f t="shared" si="37"/>
        <v>6.9</v>
      </c>
      <c r="E714" s="24">
        <f t="shared" si="38"/>
        <v>6.9</v>
      </c>
      <c r="F714" s="24">
        <v>6.9</v>
      </c>
    </row>
    <row r="715" spans="1:6" x14ac:dyDescent="0.25">
      <c r="A715">
        <v>22045</v>
      </c>
      <c r="B715" t="s">
        <v>2940</v>
      </c>
      <c r="C715" s="24">
        <f t="shared" si="36"/>
        <v>7</v>
      </c>
      <c r="D715" s="24">
        <f t="shared" si="37"/>
        <v>7</v>
      </c>
      <c r="E715" s="24">
        <f t="shared" si="38"/>
        <v>7</v>
      </c>
      <c r="F715" s="24">
        <v>7</v>
      </c>
    </row>
    <row r="716" spans="1:6" x14ac:dyDescent="0.25">
      <c r="A716">
        <v>22045</v>
      </c>
      <c r="B716" t="s">
        <v>2940</v>
      </c>
      <c r="C716" s="24">
        <f t="shared" si="36"/>
        <v>7</v>
      </c>
      <c r="D716" s="24">
        <f t="shared" si="37"/>
        <v>7</v>
      </c>
      <c r="E716" s="24">
        <f t="shared" si="38"/>
        <v>7</v>
      </c>
      <c r="F716" s="24">
        <v>7</v>
      </c>
    </row>
    <row r="717" spans="1:6" x14ac:dyDescent="0.25">
      <c r="A717">
        <v>22019</v>
      </c>
      <c r="B717" t="s">
        <v>2940</v>
      </c>
      <c r="C717" s="24">
        <f t="shared" si="36"/>
        <v>7</v>
      </c>
      <c r="D717" s="24">
        <f t="shared" si="37"/>
        <v>7</v>
      </c>
      <c r="E717" s="24">
        <f t="shared" si="38"/>
        <v>7</v>
      </c>
      <c r="F717" s="24">
        <v>7</v>
      </c>
    </row>
    <row r="718" spans="1:6" x14ac:dyDescent="0.25">
      <c r="A718">
        <v>22019</v>
      </c>
      <c r="B718" t="s">
        <v>2940</v>
      </c>
      <c r="C718" s="24">
        <f t="shared" si="36"/>
        <v>7</v>
      </c>
      <c r="D718" s="24">
        <f t="shared" si="37"/>
        <v>7</v>
      </c>
      <c r="E718" s="24">
        <f t="shared" si="38"/>
        <v>7</v>
      </c>
      <c r="F718" s="24">
        <v>7</v>
      </c>
    </row>
    <row r="719" spans="1:6" x14ac:dyDescent="0.25">
      <c r="A719">
        <v>22019</v>
      </c>
      <c r="B719" t="s">
        <v>2940</v>
      </c>
      <c r="C719" s="24">
        <f t="shared" si="36"/>
        <v>7</v>
      </c>
      <c r="D719" s="24">
        <f t="shared" si="37"/>
        <v>7</v>
      </c>
      <c r="E719" s="24">
        <f t="shared" si="38"/>
        <v>7</v>
      </c>
      <c r="F719" s="24">
        <v>7</v>
      </c>
    </row>
    <row r="720" spans="1:6" x14ac:dyDescent="0.25">
      <c r="A720">
        <v>22019</v>
      </c>
      <c r="B720" t="s">
        <v>2940</v>
      </c>
      <c r="C720" s="24">
        <f t="shared" si="36"/>
        <v>7</v>
      </c>
      <c r="D720" s="24">
        <f t="shared" si="37"/>
        <v>7</v>
      </c>
      <c r="E720" s="24">
        <f t="shared" si="38"/>
        <v>7</v>
      </c>
      <c r="F720" s="24">
        <v>7</v>
      </c>
    </row>
    <row r="721" spans="1:6" x14ac:dyDescent="0.25">
      <c r="A721">
        <v>22057</v>
      </c>
      <c r="B721" t="s">
        <v>2940</v>
      </c>
      <c r="C721" s="24">
        <f t="shared" si="36"/>
        <v>7</v>
      </c>
      <c r="D721" s="24">
        <f t="shared" si="37"/>
        <v>7</v>
      </c>
      <c r="E721" s="24">
        <f t="shared" si="38"/>
        <v>7</v>
      </c>
      <c r="F721" s="24">
        <v>7</v>
      </c>
    </row>
    <row r="722" spans="1:6" x14ac:dyDescent="0.25">
      <c r="A722">
        <v>22109</v>
      </c>
      <c r="B722" t="s">
        <v>2940</v>
      </c>
      <c r="C722" s="24">
        <f t="shared" si="36"/>
        <v>7</v>
      </c>
      <c r="D722" s="24">
        <f t="shared" si="37"/>
        <v>7</v>
      </c>
      <c r="E722" s="24">
        <f t="shared" si="38"/>
        <v>7</v>
      </c>
      <c r="F722" s="24">
        <v>7</v>
      </c>
    </row>
    <row r="723" spans="1:6" x14ac:dyDescent="0.25">
      <c r="A723">
        <v>22109</v>
      </c>
      <c r="B723" t="s">
        <v>2940</v>
      </c>
      <c r="C723" s="24">
        <f t="shared" si="36"/>
        <v>7</v>
      </c>
      <c r="D723" s="24">
        <f t="shared" si="37"/>
        <v>7</v>
      </c>
      <c r="E723" s="24">
        <f t="shared" si="38"/>
        <v>7</v>
      </c>
      <c r="F723" s="24">
        <v>7</v>
      </c>
    </row>
    <row r="724" spans="1:6" x14ac:dyDescent="0.25">
      <c r="A724">
        <v>22109</v>
      </c>
      <c r="B724" t="s">
        <v>2940</v>
      </c>
      <c r="C724" s="24">
        <f t="shared" si="36"/>
        <v>7</v>
      </c>
      <c r="D724" s="24">
        <f t="shared" si="37"/>
        <v>7</v>
      </c>
      <c r="E724" s="24">
        <f t="shared" si="38"/>
        <v>7</v>
      </c>
      <c r="F724" s="24">
        <v>7</v>
      </c>
    </row>
    <row r="725" spans="1:6" x14ac:dyDescent="0.25">
      <c r="A725">
        <v>22075</v>
      </c>
      <c r="B725" t="s">
        <v>2940</v>
      </c>
      <c r="C725" s="24">
        <f t="shared" si="36"/>
        <v>7.01</v>
      </c>
      <c r="D725" s="24">
        <f t="shared" si="37"/>
        <v>7.01</v>
      </c>
      <c r="E725" s="24">
        <f t="shared" si="38"/>
        <v>7.01</v>
      </c>
      <c r="F725" s="24">
        <v>7.01</v>
      </c>
    </row>
    <row r="726" spans="1:6" x14ac:dyDescent="0.25">
      <c r="A726">
        <v>1003</v>
      </c>
      <c r="B726" t="s">
        <v>2940</v>
      </c>
      <c r="C726" s="24">
        <f t="shared" si="36"/>
        <v>7.1</v>
      </c>
      <c r="D726" s="24">
        <f t="shared" si="37"/>
        <v>7.1</v>
      </c>
      <c r="E726" s="24">
        <f t="shared" si="38"/>
        <v>7.1</v>
      </c>
      <c r="F726" s="24">
        <v>7.1</v>
      </c>
    </row>
    <row r="727" spans="1:6" x14ac:dyDescent="0.25">
      <c r="A727">
        <v>22109</v>
      </c>
      <c r="B727" t="s">
        <v>2940</v>
      </c>
      <c r="C727" s="24">
        <f t="shared" si="36"/>
        <v>7.1</v>
      </c>
      <c r="D727" s="24">
        <f t="shared" si="37"/>
        <v>7.1</v>
      </c>
      <c r="E727" s="24">
        <f t="shared" si="38"/>
        <v>7.1</v>
      </c>
      <c r="F727" s="24">
        <v>7.1</v>
      </c>
    </row>
    <row r="728" spans="1:6" x14ac:dyDescent="0.25">
      <c r="A728">
        <v>6073</v>
      </c>
      <c r="B728" t="s">
        <v>2940</v>
      </c>
      <c r="C728" s="24">
        <f t="shared" si="36"/>
        <v>7.1</v>
      </c>
      <c r="D728" s="24">
        <f t="shared" si="37"/>
        <v>7.1</v>
      </c>
      <c r="E728" s="24">
        <f t="shared" si="38"/>
        <v>7.1</v>
      </c>
      <c r="F728" s="24">
        <v>7.1</v>
      </c>
    </row>
    <row r="729" spans="1:6" x14ac:dyDescent="0.25">
      <c r="A729">
        <v>22051</v>
      </c>
      <c r="B729" t="s">
        <v>2940</v>
      </c>
      <c r="C729" s="24">
        <f t="shared" si="36"/>
        <v>7.1052631579999996</v>
      </c>
      <c r="D729" s="24">
        <f t="shared" si="37"/>
        <v>7.1052631579999996</v>
      </c>
      <c r="E729" s="24">
        <f t="shared" si="38"/>
        <v>7.1052631579999996</v>
      </c>
      <c r="F729" s="24">
        <v>7.1052631579999996</v>
      </c>
    </row>
    <row r="730" spans="1:6" x14ac:dyDescent="0.25">
      <c r="A730">
        <v>22075</v>
      </c>
      <c r="B730" t="s">
        <v>2940</v>
      </c>
      <c r="C730" s="24">
        <f t="shared" si="36"/>
        <v>7.2</v>
      </c>
      <c r="D730" s="24">
        <f t="shared" si="37"/>
        <v>7.2</v>
      </c>
      <c r="E730" s="24">
        <f t="shared" si="38"/>
        <v>7.2</v>
      </c>
      <c r="F730" s="24">
        <v>7.2</v>
      </c>
    </row>
    <row r="731" spans="1:6" x14ac:dyDescent="0.25">
      <c r="A731">
        <v>22109</v>
      </c>
      <c r="B731" t="s">
        <v>2940</v>
      </c>
      <c r="C731" s="24">
        <f t="shared" si="36"/>
        <v>7.2</v>
      </c>
      <c r="D731" s="24">
        <f t="shared" si="37"/>
        <v>7.2</v>
      </c>
      <c r="E731" s="24">
        <f t="shared" si="38"/>
        <v>7.2</v>
      </c>
      <c r="F731" s="24">
        <v>7.2</v>
      </c>
    </row>
    <row r="732" spans="1:6" x14ac:dyDescent="0.25">
      <c r="A732">
        <v>22057</v>
      </c>
      <c r="B732" t="s">
        <v>2940</v>
      </c>
      <c r="C732" s="24">
        <f t="shared" si="36"/>
        <v>7.2</v>
      </c>
      <c r="D732" s="24">
        <f t="shared" si="37"/>
        <v>7.2</v>
      </c>
      <c r="E732" s="24">
        <f t="shared" si="38"/>
        <v>7.2</v>
      </c>
      <c r="F732" s="24">
        <v>7.2</v>
      </c>
    </row>
    <row r="733" spans="1:6" x14ac:dyDescent="0.25">
      <c r="A733">
        <v>22075</v>
      </c>
      <c r="B733" t="s">
        <v>2940</v>
      </c>
      <c r="C733" s="24">
        <f t="shared" si="36"/>
        <v>7.2</v>
      </c>
      <c r="D733" s="24">
        <f t="shared" si="37"/>
        <v>7.2</v>
      </c>
      <c r="E733" s="24">
        <f t="shared" si="38"/>
        <v>7.2</v>
      </c>
      <c r="F733" s="24">
        <v>7.2</v>
      </c>
    </row>
    <row r="734" spans="1:6" x14ac:dyDescent="0.25">
      <c r="A734">
        <v>22075</v>
      </c>
      <c r="B734" t="s">
        <v>2940</v>
      </c>
      <c r="C734" s="24">
        <f t="shared" si="36"/>
        <v>7.2</v>
      </c>
      <c r="D734" s="24">
        <f t="shared" si="37"/>
        <v>7.2</v>
      </c>
      <c r="E734" s="24">
        <f t="shared" si="38"/>
        <v>7.2</v>
      </c>
      <c r="F734" s="24">
        <v>7.2</v>
      </c>
    </row>
    <row r="735" spans="1:6" x14ac:dyDescent="0.25">
      <c r="A735">
        <v>22109</v>
      </c>
      <c r="B735" t="s">
        <v>2940</v>
      </c>
      <c r="C735" s="24">
        <f t="shared" si="36"/>
        <v>7.2</v>
      </c>
      <c r="D735" s="24">
        <f t="shared" si="37"/>
        <v>7.2</v>
      </c>
      <c r="E735" s="24">
        <f t="shared" si="38"/>
        <v>7.2</v>
      </c>
      <c r="F735" s="24">
        <v>7.2</v>
      </c>
    </row>
    <row r="736" spans="1:6" x14ac:dyDescent="0.25">
      <c r="A736">
        <v>22075</v>
      </c>
      <c r="B736" t="s">
        <v>2940</v>
      </c>
      <c r="C736" s="24">
        <f t="shared" si="36"/>
        <v>7.2</v>
      </c>
      <c r="D736" s="24">
        <f t="shared" si="37"/>
        <v>7.2</v>
      </c>
      <c r="E736" s="24">
        <f t="shared" si="38"/>
        <v>7.2</v>
      </c>
      <c r="F736" s="24">
        <v>7.2</v>
      </c>
    </row>
    <row r="737" spans="1:6" x14ac:dyDescent="0.25">
      <c r="A737">
        <v>22023</v>
      </c>
      <c r="B737" t="s">
        <v>2940</v>
      </c>
      <c r="C737" s="24">
        <f t="shared" si="36"/>
        <v>7.2131147540000002</v>
      </c>
      <c r="D737" s="24">
        <f t="shared" si="37"/>
        <v>7.2131147540000002</v>
      </c>
      <c r="E737" s="24">
        <f t="shared" si="38"/>
        <v>7.2131147540000002</v>
      </c>
      <c r="F737" s="24">
        <v>7.2131147540000002</v>
      </c>
    </row>
    <row r="738" spans="1:6" x14ac:dyDescent="0.25">
      <c r="A738">
        <v>22075</v>
      </c>
      <c r="B738" t="s">
        <v>2940</v>
      </c>
      <c r="C738" s="24">
        <f t="shared" si="36"/>
        <v>7.3</v>
      </c>
      <c r="D738" s="24">
        <f t="shared" si="37"/>
        <v>7.3</v>
      </c>
      <c r="E738" s="24">
        <f t="shared" si="38"/>
        <v>7.3</v>
      </c>
      <c r="F738" s="24">
        <v>7.3</v>
      </c>
    </row>
    <row r="739" spans="1:6" x14ac:dyDescent="0.25">
      <c r="A739">
        <v>22057</v>
      </c>
      <c r="B739" t="s">
        <v>2940</v>
      </c>
      <c r="C739" s="24">
        <f t="shared" si="36"/>
        <v>7.4</v>
      </c>
      <c r="D739" s="24">
        <f t="shared" si="37"/>
        <v>7.4</v>
      </c>
      <c r="E739" s="24">
        <f t="shared" si="38"/>
        <v>7.4</v>
      </c>
      <c r="F739" s="24">
        <v>7.4</v>
      </c>
    </row>
    <row r="740" spans="1:6" x14ac:dyDescent="0.25">
      <c r="A740">
        <v>22057</v>
      </c>
      <c r="B740" t="s">
        <v>2940</v>
      </c>
      <c r="C740" s="24">
        <f t="shared" si="36"/>
        <v>7.4</v>
      </c>
      <c r="D740" s="24">
        <f t="shared" si="37"/>
        <v>7.4</v>
      </c>
      <c r="E740" s="24">
        <f t="shared" si="38"/>
        <v>7.4</v>
      </c>
      <c r="F740" s="24">
        <v>7.4</v>
      </c>
    </row>
    <row r="741" spans="1:6" x14ac:dyDescent="0.25">
      <c r="A741">
        <v>22075</v>
      </c>
      <c r="B741" t="s">
        <v>2940</v>
      </c>
      <c r="C741" s="24">
        <f t="shared" si="36"/>
        <v>7.4</v>
      </c>
      <c r="D741" s="24">
        <f t="shared" si="37"/>
        <v>7.4</v>
      </c>
      <c r="E741" s="24">
        <f t="shared" si="38"/>
        <v>7.4</v>
      </c>
      <c r="F741" s="24">
        <v>7.4</v>
      </c>
    </row>
    <row r="742" spans="1:6" x14ac:dyDescent="0.25">
      <c r="A742">
        <v>22051</v>
      </c>
      <c r="B742" t="s">
        <v>2940</v>
      </c>
      <c r="C742" s="24">
        <f t="shared" si="36"/>
        <v>7.5</v>
      </c>
      <c r="D742" s="24">
        <f t="shared" si="37"/>
        <v>7.5</v>
      </c>
      <c r="E742" s="24">
        <f t="shared" si="38"/>
        <v>7.5</v>
      </c>
      <c r="F742" s="24">
        <v>7.5</v>
      </c>
    </row>
    <row r="743" spans="1:6" x14ac:dyDescent="0.25">
      <c r="A743">
        <v>48039</v>
      </c>
      <c r="B743" t="s">
        <v>2940</v>
      </c>
      <c r="C743" s="24">
        <f t="shared" si="36"/>
        <v>7.5</v>
      </c>
      <c r="D743" s="24">
        <f t="shared" si="37"/>
        <v>7.5</v>
      </c>
      <c r="E743" s="24">
        <f t="shared" si="38"/>
        <v>7.5</v>
      </c>
      <c r="F743" s="24">
        <v>7.5</v>
      </c>
    </row>
    <row r="744" spans="1:6" x14ac:dyDescent="0.25">
      <c r="A744">
        <v>22075</v>
      </c>
      <c r="B744" t="s">
        <v>2940</v>
      </c>
      <c r="C744" s="24">
        <f t="shared" si="36"/>
        <v>7.5</v>
      </c>
      <c r="D744" s="24">
        <f t="shared" si="37"/>
        <v>7.5</v>
      </c>
      <c r="E744" s="24">
        <f t="shared" si="38"/>
        <v>7.5</v>
      </c>
      <c r="F744" s="24">
        <v>7.5</v>
      </c>
    </row>
    <row r="745" spans="1:6" x14ac:dyDescent="0.25">
      <c r="A745">
        <v>22051</v>
      </c>
      <c r="B745" t="s">
        <v>2940</v>
      </c>
      <c r="C745" s="24">
        <f t="shared" si="36"/>
        <v>7.5</v>
      </c>
      <c r="D745" s="24">
        <f t="shared" si="37"/>
        <v>7.5</v>
      </c>
      <c r="E745" s="24">
        <f t="shared" si="38"/>
        <v>7.5</v>
      </c>
      <c r="F745" s="24">
        <v>7.5</v>
      </c>
    </row>
    <row r="746" spans="1:6" x14ac:dyDescent="0.25">
      <c r="A746">
        <v>22109</v>
      </c>
      <c r="B746" t="s">
        <v>2940</v>
      </c>
      <c r="C746" s="24">
        <f t="shared" si="36"/>
        <v>7.5</v>
      </c>
      <c r="D746" s="24">
        <f t="shared" si="37"/>
        <v>7.5</v>
      </c>
      <c r="E746" s="24">
        <f t="shared" si="38"/>
        <v>7.5</v>
      </c>
      <c r="F746" s="24">
        <v>7.5</v>
      </c>
    </row>
    <row r="747" spans="1:6" x14ac:dyDescent="0.25">
      <c r="A747">
        <v>22075</v>
      </c>
      <c r="B747" t="s">
        <v>2940</v>
      </c>
      <c r="C747" s="24">
        <f t="shared" si="36"/>
        <v>7.57</v>
      </c>
      <c r="D747" s="24">
        <f t="shared" si="37"/>
        <v>7.57</v>
      </c>
      <c r="E747" s="24">
        <f t="shared" si="38"/>
        <v>7.57</v>
      </c>
      <c r="F747" s="24">
        <v>7.57</v>
      </c>
    </row>
    <row r="748" spans="1:6" x14ac:dyDescent="0.25">
      <c r="A748">
        <v>22109</v>
      </c>
      <c r="B748" t="s">
        <v>2940</v>
      </c>
      <c r="C748" s="24">
        <f t="shared" si="36"/>
        <v>7.6</v>
      </c>
      <c r="D748" s="24">
        <f t="shared" si="37"/>
        <v>7.6</v>
      </c>
      <c r="E748" s="24">
        <f t="shared" si="38"/>
        <v>7.6</v>
      </c>
      <c r="F748" s="24">
        <v>7.6</v>
      </c>
    </row>
    <row r="749" spans="1:6" x14ac:dyDescent="0.25">
      <c r="A749">
        <v>22057</v>
      </c>
      <c r="B749" t="s">
        <v>2940</v>
      </c>
      <c r="C749" s="24">
        <f t="shared" si="36"/>
        <v>7.6</v>
      </c>
      <c r="D749" s="24">
        <f t="shared" si="37"/>
        <v>7.6</v>
      </c>
      <c r="E749" s="24">
        <f t="shared" si="38"/>
        <v>7.6</v>
      </c>
      <c r="F749" s="24">
        <v>7.6</v>
      </c>
    </row>
    <row r="750" spans="1:6" x14ac:dyDescent="0.25">
      <c r="A750">
        <v>34009</v>
      </c>
      <c r="B750" t="s">
        <v>2940</v>
      </c>
      <c r="C750" s="24">
        <f t="shared" si="36"/>
        <v>7.6</v>
      </c>
      <c r="D750" s="24">
        <f t="shared" si="37"/>
        <v>7.6</v>
      </c>
      <c r="E750" s="24">
        <f t="shared" si="38"/>
        <v>7.6</v>
      </c>
      <c r="F750" s="24">
        <v>7.6</v>
      </c>
    </row>
    <row r="751" spans="1:6" x14ac:dyDescent="0.25">
      <c r="A751">
        <v>22109</v>
      </c>
      <c r="B751" t="s">
        <v>2940</v>
      </c>
      <c r="C751" s="24">
        <f t="shared" si="36"/>
        <v>7.6470588240000001</v>
      </c>
      <c r="D751" s="24">
        <f t="shared" si="37"/>
        <v>7.6470588240000001</v>
      </c>
      <c r="E751" s="24">
        <f t="shared" si="38"/>
        <v>7.6470588240000001</v>
      </c>
      <c r="F751" s="24">
        <v>7.6470588240000001</v>
      </c>
    </row>
    <row r="752" spans="1:6" x14ac:dyDescent="0.25">
      <c r="A752">
        <v>6055</v>
      </c>
      <c r="B752" t="s">
        <v>2940</v>
      </c>
      <c r="C752" s="24">
        <f t="shared" si="36"/>
        <v>7.7</v>
      </c>
      <c r="D752" s="24">
        <f t="shared" si="37"/>
        <v>7.7</v>
      </c>
      <c r="E752" s="24">
        <f t="shared" si="38"/>
        <v>7.7</v>
      </c>
      <c r="F752" s="24">
        <v>7.7</v>
      </c>
    </row>
    <row r="753" spans="1:6" x14ac:dyDescent="0.25">
      <c r="A753">
        <v>22075</v>
      </c>
      <c r="B753" t="s">
        <v>2940</v>
      </c>
      <c r="C753" s="24">
        <f t="shared" si="36"/>
        <v>7.7</v>
      </c>
      <c r="D753" s="24">
        <f t="shared" si="37"/>
        <v>7.7</v>
      </c>
      <c r="E753" s="24">
        <f t="shared" si="38"/>
        <v>7.7</v>
      </c>
      <c r="F753" s="24">
        <v>7.7</v>
      </c>
    </row>
    <row r="754" spans="1:6" x14ac:dyDescent="0.25">
      <c r="A754">
        <v>22075</v>
      </c>
      <c r="B754" t="s">
        <v>2940</v>
      </c>
      <c r="C754" s="24">
        <f t="shared" si="36"/>
        <v>7.7</v>
      </c>
      <c r="D754" s="24">
        <f t="shared" si="37"/>
        <v>7.7</v>
      </c>
      <c r="E754" s="24">
        <f t="shared" si="38"/>
        <v>7.7</v>
      </c>
      <c r="F754" s="24">
        <v>7.7</v>
      </c>
    </row>
    <row r="755" spans="1:6" x14ac:dyDescent="0.25">
      <c r="A755">
        <v>22075</v>
      </c>
      <c r="B755" t="s">
        <v>2940</v>
      </c>
      <c r="C755" s="24">
        <f t="shared" si="36"/>
        <v>7.7</v>
      </c>
      <c r="D755" s="24">
        <f t="shared" si="37"/>
        <v>7.7</v>
      </c>
      <c r="E755" s="24">
        <f t="shared" si="38"/>
        <v>7.7</v>
      </c>
      <c r="F755" s="24">
        <v>7.7</v>
      </c>
    </row>
    <row r="756" spans="1:6" x14ac:dyDescent="0.25">
      <c r="A756">
        <v>22071</v>
      </c>
      <c r="B756" t="s">
        <v>2940</v>
      </c>
      <c r="C756" s="24">
        <f t="shared" si="36"/>
        <v>7.7</v>
      </c>
      <c r="D756" s="24">
        <f t="shared" si="37"/>
        <v>7.7</v>
      </c>
      <c r="E756" s="24">
        <f t="shared" si="38"/>
        <v>7.7</v>
      </c>
      <c r="F756" s="24">
        <v>7.7</v>
      </c>
    </row>
    <row r="757" spans="1:6" x14ac:dyDescent="0.25">
      <c r="A757">
        <v>22075</v>
      </c>
      <c r="B757" t="s">
        <v>2940</v>
      </c>
      <c r="C757" s="24">
        <f t="shared" si="36"/>
        <v>7.7</v>
      </c>
      <c r="D757" s="24">
        <f t="shared" si="37"/>
        <v>7.7</v>
      </c>
      <c r="E757" s="24">
        <f t="shared" si="38"/>
        <v>7.7</v>
      </c>
      <c r="F757" s="24">
        <v>7.7</v>
      </c>
    </row>
    <row r="758" spans="1:6" x14ac:dyDescent="0.25">
      <c r="A758">
        <v>22109</v>
      </c>
      <c r="B758" t="s">
        <v>2940</v>
      </c>
      <c r="C758" s="24">
        <f t="shared" si="36"/>
        <v>7.7</v>
      </c>
      <c r="D758" s="24">
        <f t="shared" si="37"/>
        <v>7.7</v>
      </c>
      <c r="E758" s="24">
        <f t="shared" si="38"/>
        <v>7.7</v>
      </c>
      <c r="F758" s="24">
        <v>7.7</v>
      </c>
    </row>
    <row r="759" spans="1:6" x14ac:dyDescent="0.25">
      <c r="A759">
        <v>22057</v>
      </c>
      <c r="B759" t="s">
        <v>2940</v>
      </c>
      <c r="C759" s="24">
        <f t="shared" si="36"/>
        <v>7.8</v>
      </c>
      <c r="D759" s="24">
        <f t="shared" si="37"/>
        <v>7.8</v>
      </c>
      <c r="E759" s="24">
        <f t="shared" si="38"/>
        <v>7.8</v>
      </c>
      <c r="F759" s="24">
        <v>7.8</v>
      </c>
    </row>
    <row r="760" spans="1:6" x14ac:dyDescent="0.25">
      <c r="A760">
        <v>22057</v>
      </c>
      <c r="B760" t="s">
        <v>2940</v>
      </c>
      <c r="C760" s="24">
        <f t="shared" si="36"/>
        <v>7.8</v>
      </c>
      <c r="D760" s="24">
        <f t="shared" si="37"/>
        <v>7.8</v>
      </c>
      <c r="E760" s="24">
        <f t="shared" si="38"/>
        <v>7.8</v>
      </c>
      <c r="F760" s="24">
        <v>7.8</v>
      </c>
    </row>
    <row r="761" spans="1:6" x14ac:dyDescent="0.25">
      <c r="A761">
        <v>22109</v>
      </c>
      <c r="B761" t="s">
        <v>2940</v>
      </c>
      <c r="C761" s="24">
        <f t="shared" si="36"/>
        <v>7.8</v>
      </c>
      <c r="D761" s="24">
        <f t="shared" si="37"/>
        <v>7.8</v>
      </c>
      <c r="E761" s="24">
        <f t="shared" si="38"/>
        <v>7.8</v>
      </c>
      <c r="F761" s="24">
        <v>7.8</v>
      </c>
    </row>
    <row r="762" spans="1:6" x14ac:dyDescent="0.25">
      <c r="A762">
        <v>22109</v>
      </c>
      <c r="B762" t="s">
        <v>2940</v>
      </c>
      <c r="C762" s="24">
        <f t="shared" ref="C762:C825" si="39">AVERAGE(F762:N762)</f>
        <v>7.8</v>
      </c>
      <c r="D762" s="24">
        <f t="shared" ref="D762:D825" si="40">MAX(F762:N762)</f>
        <v>7.8</v>
      </c>
      <c r="E762" s="24">
        <f t="shared" ref="E762:E825" si="41">MIN(F762:N762)</f>
        <v>7.8</v>
      </c>
      <c r="F762" s="24">
        <v>7.8</v>
      </c>
    </row>
    <row r="763" spans="1:6" x14ac:dyDescent="0.25">
      <c r="A763">
        <v>22057</v>
      </c>
      <c r="B763" t="s">
        <v>2940</v>
      </c>
      <c r="C763" s="24">
        <f t="shared" si="39"/>
        <v>7.9</v>
      </c>
      <c r="D763" s="24">
        <f t="shared" si="40"/>
        <v>7.9</v>
      </c>
      <c r="E763" s="24">
        <f t="shared" si="41"/>
        <v>7.9</v>
      </c>
      <c r="F763" s="24">
        <v>7.9</v>
      </c>
    </row>
    <row r="764" spans="1:6" x14ac:dyDescent="0.25">
      <c r="A764">
        <v>22075</v>
      </c>
      <c r="B764" t="s">
        <v>2940</v>
      </c>
      <c r="C764" s="24">
        <f t="shared" si="39"/>
        <v>7.9</v>
      </c>
      <c r="D764" s="24">
        <f t="shared" si="40"/>
        <v>7.9</v>
      </c>
      <c r="E764" s="24">
        <f t="shared" si="41"/>
        <v>7.9</v>
      </c>
      <c r="F764" s="24">
        <v>7.9</v>
      </c>
    </row>
    <row r="765" spans="1:6" x14ac:dyDescent="0.25">
      <c r="A765">
        <v>24039</v>
      </c>
      <c r="B765" t="s">
        <v>2940</v>
      </c>
      <c r="C765" s="24">
        <f t="shared" si="39"/>
        <v>8</v>
      </c>
      <c r="D765" s="24">
        <f t="shared" si="40"/>
        <v>8</v>
      </c>
      <c r="E765" s="24">
        <f t="shared" si="41"/>
        <v>8</v>
      </c>
      <c r="F765" s="24">
        <v>8</v>
      </c>
    </row>
    <row r="766" spans="1:6" x14ac:dyDescent="0.25">
      <c r="A766">
        <v>24039</v>
      </c>
      <c r="B766" t="s">
        <v>2940</v>
      </c>
      <c r="C766" s="24">
        <f t="shared" si="39"/>
        <v>8</v>
      </c>
      <c r="D766" s="24">
        <f t="shared" si="40"/>
        <v>8</v>
      </c>
      <c r="E766" s="24">
        <f t="shared" si="41"/>
        <v>8</v>
      </c>
      <c r="F766" s="24">
        <v>8</v>
      </c>
    </row>
    <row r="767" spans="1:6" x14ac:dyDescent="0.25">
      <c r="A767">
        <v>24039</v>
      </c>
      <c r="B767" t="s">
        <v>2940</v>
      </c>
      <c r="C767" s="24">
        <f t="shared" si="39"/>
        <v>8</v>
      </c>
      <c r="D767" s="24">
        <f t="shared" si="40"/>
        <v>8</v>
      </c>
      <c r="E767" s="24">
        <f t="shared" si="41"/>
        <v>8</v>
      </c>
      <c r="F767" s="24">
        <v>8</v>
      </c>
    </row>
    <row r="768" spans="1:6" x14ac:dyDescent="0.25">
      <c r="A768">
        <v>22109</v>
      </c>
      <c r="B768" t="s">
        <v>2940</v>
      </c>
      <c r="C768" s="24">
        <f t="shared" si="39"/>
        <v>8</v>
      </c>
      <c r="D768" s="24">
        <f t="shared" si="40"/>
        <v>8</v>
      </c>
      <c r="E768" s="24">
        <f t="shared" si="41"/>
        <v>8</v>
      </c>
      <c r="F768" s="24">
        <v>8</v>
      </c>
    </row>
    <row r="769" spans="1:6" x14ac:dyDescent="0.25">
      <c r="A769">
        <v>34011</v>
      </c>
      <c r="B769" t="s">
        <v>2940</v>
      </c>
      <c r="C769" s="24">
        <f t="shared" si="39"/>
        <v>8</v>
      </c>
      <c r="D769" s="24">
        <f t="shared" si="40"/>
        <v>8</v>
      </c>
      <c r="E769" s="24">
        <f t="shared" si="41"/>
        <v>8</v>
      </c>
      <c r="F769" s="24">
        <v>8</v>
      </c>
    </row>
    <row r="770" spans="1:6" x14ac:dyDescent="0.25">
      <c r="A770">
        <v>22101</v>
      </c>
      <c r="B770" t="s">
        <v>2940</v>
      </c>
      <c r="C770" s="24">
        <f t="shared" si="39"/>
        <v>8.1</v>
      </c>
      <c r="D770" s="24">
        <f t="shared" si="40"/>
        <v>8.1</v>
      </c>
      <c r="E770" s="24">
        <f t="shared" si="41"/>
        <v>8.1</v>
      </c>
      <c r="F770" s="24">
        <v>8.1</v>
      </c>
    </row>
    <row r="771" spans="1:6" x14ac:dyDescent="0.25">
      <c r="A771">
        <v>22075</v>
      </c>
      <c r="B771" t="s">
        <v>2940</v>
      </c>
      <c r="C771" s="24">
        <f t="shared" si="39"/>
        <v>8.1</v>
      </c>
      <c r="D771" s="24">
        <f t="shared" si="40"/>
        <v>8.1</v>
      </c>
      <c r="E771" s="24">
        <f t="shared" si="41"/>
        <v>8.1</v>
      </c>
      <c r="F771" s="24">
        <v>8.1</v>
      </c>
    </row>
    <row r="772" spans="1:6" x14ac:dyDescent="0.25">
      <c r="A772">
        <v>22023</v>
      </c>
      <c r="B772" t="s">
        <v>2940</v>
      </c>
      <c r="C772" s="24">
        <f t="shared" si="39"/>
        <v>8.1</v>
      </c>
      <c r="D772" s="24">
        <f t="shared" si="40"/>
        <v>8.1</v>
      </c>
      <c r="E772" s="24">
        <f t="shared" si="41"/>
        <v>8.1</v>
      </c>
      <c r="F772" s="24">
        <v>8.1</v>
      </c>
    </row>
    <row r="773" spans="1:6" x14ac:dyDescent="0.25">
      <c r="A773">
        <v>22113</v>
      </c>
      <c r="B773" t="s">
        <v>2940</v>
      </c>
      <c r="C773" s="24">
        <f t="shared" si="39"/>
        <v>8.1999999999999993</v>
      </c>
      <c r="D773" s="24">
        <f t="shared" si="40"/>
        <v>8.1999999999999993</v>
      </c>
      <c r="E773" s="24">
        <f t="shared" si="41"/>
        <v>8.1999999999999993</v>
      </c>
      <c r="F773" s="24">
        <v>8.1999999999999993</v>
      </c>
    </row>
    <row r="774" spans="1:6" x14ac:dyDescent="0.25">
      <c r="A774">
        <v>22057</v>
      </c>
      <c r="B774" t="s">
        <v>2940</v>
      </c>
      <c r="C774" s="24">
        <f t="shared" si="39"/>
        <v>8.1999999999999993</v>
      </c>
      <c r="D774" s="24">
        <f t="shared" si="40"/>
        <v>8.1999999999999993</v>
      </c>
      <c r="E774" s="24">
        <f t="shared" si="41"/>
        <v>8.1999999999999993</v>
      </c>
      <c r="F774" s="24">
        <v>8.1999999999999993</v>
      </c>
    </row>
    <row r="775" spans="1:6" x14ac:dyDescent="0.25">
      <c r="A775">
        <v>22075</v>
      </c>
      <c r="B775" t="s">
        <v>2940</v>
      </c>
      <c r="C775" s="24">
        <f t="shared" si="39"/>
        <v>8.3000000000000007</v>
      </c>
      <c r="D775" s="24">
        <f t="shared" si="40"/>
        <v>8.3000000000000007</v>
      </c>
      <c r="E775" s="24">
        <f t="shared" si="41"/>
        <v>8.3000000000000007</v>
      </c>
      <c r="F775" s="24">
        <v>8.3000000000000007</v>
      </c>
    </row>
    <row r="776" spans="1:6" x14ac:dyDescent="0.25">
      <c r="A776">
        <v>22019</v>
      </c>
      <c r="B776" t="s">
        <v>2940</v>
      </c>
      <c r="C776" s="24">
        <f t="shared" si="39"/>
        <v>8.3000000000000007</v>
      </c>
      <c r="D776" s="24">
        <f t="shared" si="40"/>
        <v>8.3000000000000007</v>
      </c>
      <c r="E776" s="24">
        <f t="shared" si="41"/>
        <v>8.3000000000000007</v>
      </c>
      <c r="F776" s="24">
        <v>8.3000000000000007</v>
      </c>
    </row>
    <row r="777" spans="1:6" x14ac:dyDescent="0.25">
      <c r="A777">
        <v>22019</v>
      </c>
      <c r="B777" t="s">
        <v>2940</v>
      </c>
      <c r="C777" s="24">
        <f t="shared" si="39"/>
        <v>8.3000000000000007</v>
      </c>
      <c r="D777" s="24">
        <f t="shared" si="40"/>
        <v>8.3000000000000007</v>
      </c>
      <c r="E777" s="24">
        <f t="shared" si="41"/>
        <v>8.3000000000000007</v>
      </c>
      <c r="F777" s="24">
        <v>8.3000000000000007</v>
      </c>
    </row>
    <row r="778" spans="1:6" x14ac:dyDescent="0.25">
      <c r="A778">
        <v>22109</v>
      </c>
      <c r="B778" t="s">
        <v>2940</v>
      </c>
      <c r="C778" s="24">
        <f t="shared" si="39"/>
        <v>8.3000000000000007</v>
      </c>
      <c r="D778" s="24">
        <f t="shared" si="40"/>
        <v>8.3000000000000007</v>
      </c>
      <c r="E778" s="24">
        <f t="shared" si="41"/>
        <v>8.3000000000000007</v>
      </c>
      <c r="F778" s="24">
        <v>8.3000000000000007</v>
      </c>
    </row>
    <row r="779" spans="1:6" x14ac:dyDescent="0.25">
      <c r="A779">
        <v>6073</v>
      </c>
      <c r="B779" t="s">
        <v>2940</v>
      </c>
      <c r="C779" s="24">
        <f t="shared" si="39"/>
        <v>8.3000000000000007</v>
      </c>
      <c r="D779" s="24">
        <f t="shared" si="40"/>
        <v>8.3000000000000007</v>
      </c>
      <c r="E779" s="24">
        <f t="shared" si="41"/>
        <v>8.3000000000000007</v>
      </c>
      <c r="F779" s="24">
        <v>8.3000000000000007</v>
      </c>
    </row>
    <row r="780" spans="1:6" x14ac:dyDescent="0.25">
      <c r="A780">
        <v>22057</v>
      </c>
      <c r="B780" t="s">
        <v>2940</v>
      </c>
      <c r="C780" s="24">
        <f t="shared" si="39"/>
        <v>8.4</v>
      </c>
      <c r="D780" s="24">
        <f t="shared" si="40"/>
        <v>8.4</v>
      </c>
      <c r="E780" s="24">
        <f t="shared" si="41"/>
        <v>8.4</v>
      </c>
      <c r="F780" s="24">
        <v>8.4</v>
      </c>
    </row>
    <row r="781" spans="1:6" x14ac:dyDescent="0.25">
      <c r="A781">
        <v>6041</v>
      </c>
      <c r="B781" t="s">
        <v>2940</v>
      </c>
      <c r="C781" s="24">
        <f t="shared" si="39"/>
        <v>8.5</v>
      </c>
      <c r="D781" s="24">
        <f t="shared" si="40"/>
        <v>8.5</v>
      </c>
      <c r="E781" s="24">
        <f t="shared" si="41"/>
        <v>8.5</v>
      </c>
      <c r="F781" s="24">
        <v>8.5</v>
      </c>
    </row>
    <row r="782" spans="1:6" x14ac:dyDescent="0.25">
      <c r="A782">
        <v>22075</v>
      </c>
      <c r="B782" t="s">
        <v>2940</v>
      </c>
      <c r="C782" s="24">
        <f t="shared" si="39"/>
        <v>8.5</v>
      </c>
      <c r="D782" s="24">
        <f t="shared" si="40"/>
        <v>8.5</v>
      </c>
      <c r="E782" s="24">
        <f t="shared" si="41"/>
        <v>8.5</v>
      </c>
      <c r="F782" s="24">
        <v>8.5</v>
      </c>
    </row>
    <row r="783" spans="1:6" x14ac:dyDescent="0.25">
      <c r="A783">
        <v>22109</v>
      </c>
      <c r="B783" t="s">
        <v>2940</v>
      </c>
      <c r="C783" s="24">
        <f t="shared" si="39"/>
        <v>8.5</v>
      </c>
      <c r="D783" s="24">
        <f t="shared" si="40"/>
        <v>8.5</v>
      </c>
      <c r="E783" s="24">
        <f t="shared" si="41"/>
        <v>8.5</v>
      </c>
      <c r="F783" s="24">
        <v>8.5</v>
      </c>
    </row>
    <row r="784" spans="1:6" x14ac:dyDescent="0.25">
      <c r="A784">
        <v>22109</v>
      </c>
      <c r="B784" t="s">
        <v>2940</v>
      </c>
      <c r="C784" s="24">
        <f t="shared" si="39"/>
        <v>8.5</v>
      </c>
      <c r="D784" s="24">
        <f t="shared" si="40"/>
        <v>8.5</v>
      </c>
      <c r="E784" s="24">
        <f t="shared" si="41"/>
        <v>8.5</v>
      </c>
      <c r="F784" s="24">
        <v>8.5</v>
      </c>
    </row>
    <row r="785" spans="1:6" x14ac:dyDescent="0.25">
      <c r="A785">
        <v>22057</v>
      </c>
      <c r="B785" t="s">
        <v>2940</v>
      </c>
      <c r="C785" s="24">
        <f t="shared" si="39"/>
        <v>8.5</v>
      </c>
      <c r="D785" s="24">
        <f t="shared" si="40"/>
        <v>8.5</v>
      </c>
      <c r="E785" s="24">
        <f t="shared" si="41"/>
        <v>8.5</v>
      </c>
      <c r="F785" s="24">
        <v>8.5</v>
      </c>
    </row>
    <row r="786" spans="1:6" x14ac:dyDescent="0.25">
      <c r="A786">
        <v>22057</v>
      </c>
      <c r="B786" t="s">
        <v>2940</v>
      </c>
      <c r="C786" s="24">
        <f t="shared" si="39"/>
        <v>8.5</v>
      </c>
      <c r="D786" s="24">
        <f t="shared" si="40"/>
        <v>8.5</v>
      </c>
      <c r="E786" s="24">
        <f t="shared" si="41"/>
        <v>8.5</v>
      </c>
      <c r="F786" s="24">
        <v>8.5</v>
      </c>
    </row>
    <row r="787" spans="1:6" x14ac:dyDescent="0.25">
      <c r="A787">
        <v>53073</v>
      </c>
      <c r="B787" t="s">
        <v>2940</v>
      </c>
      <c r="C787" s="24">
        <f t="shared" si="39"/>
        <v>8.5</v>
      </c>
      <c r="D787" s="24">
        <f t="shared" si="40"/>
        <v>8.5</v>
      </c>
      <c r="E787" s="24">
        <f t="shared" si="41"/>
        <v>8.5</v>
      </c>
      <c r="F787" s="24">
        <v>8.5</v>
      </c>
    </row>
    <row r="788" spans="1:6" x14ac:dyDescent="0.25">
      <c r="A788">
        <v>22023</v>
      </c>
      <c r="B788" t="s">
        <v>2940</v>
      </c>
      <c r="C788" s="24">
        <f t="shared" si="39"/>
        <v>8.5245901639999992</v>
      </c>
      <c r="D788" s="24">
        <f t="shared" si="40"/>
        <v>8.5245901639999992</v>
      </c>
      <c r="E788" s="24">
        <f t="shared" si="41"/>
        <v>8.5245901639999992</v>
      </c>
      <c r="F788" s="24">
        <v>8.5245901639999992</v>
      </c>
    </row>
    <row r="789" spans="1:6" x14ac:dyDescent="0.25">
      <c r="A789">
        <v>6001</v>
      </c>
      <c r="B789" t="s">
        <v>2940</v>
      </c>
      <c r="C789" s="24">
        <f t="shared" si="39"/>
        <v>8.6</v>
      </c>
      <c r="D789" s="24">
        <f t="shared" si="40"/>
        <v>8.6</v>
      </c>
      <c r="E789" s="24">
        <f t="shared" si="41"/>
        <v>8.6</v>
      </c>
      <c r="F789" s="24">
        <v>8.6</v>
      </c>
    </row>
    <row r="790" spans="1:6" x14ac:dyDescent="0.25">
      <c r="A790">
        <v>22057</v>
      </c>
      <c r="B790" t="s">
        <v>2940</v>
      </c>
      <c r="C790" s="24">
        <f t="shared" si="39"/>
        <v>8.6</v>
      </c>
      <c r="D790" s="24">
        <f t="shared" si="40"/>
        <v>8.6</v>
      </c>
      <c r="E790" s="24">
        <f t="shared" si="41"/>
        <v>8.6</v>
      </c>
      <c r="F790" s="24">
        <v>8.6</v>
      </c>
    </row>
    <row r="791" spans="1:6" x14ac:dyDescent="0.25">
      <c r="A791">
        <v>22113</v>
      </c>
      <c r="B791" t="s">
        <v>2940</v>
      </c>
      <c r="C791" s="24">
        <f t="shared" si="39"/>
        <v>8.6</v>
      </c>
      <c r="D791" s="24">
        <f t="shared" si="40"/>
        <v>8.6</v>
      </c>
      <c r="E791" s="24">
        <f t="shared" si="41"/>
        <v>8.6</v>
      </c>
      <c r="F791" s="24">
        <v>8.6</v>
      </c>
    </row>
    <row r="792" spans="1:6" x14ac:dyDescent="0.25">
      <c r="A792">
        <v>22057</v>
      </c>
      <c r="B792" t="s">
        <v>2940</v>
      </c>
      <c r="C792" s="24">
        <f t="shared" si="39"/>
        <v>8.6</v>
      </c>
      <c r="D792" s="24">
        <f t="shared" si="40"/>
        <v>8.6</v>
      </c>
      <c r="E792" s="24">
        <f t="shared" si="41"/>
        <v>8.6</v>
      </c>
      <c r="F792" s="24">
        <v>8.6</v>
      </c>
    </row>
    <row r="793" spans="1:6" x14ac:dyDescent="0.25">
      <c r="A793">
        <v>22051</v>
      </c>
      <c r="B793" t="s">
        <v>2940</v>
      </c>
      <c r="C793" s="24">
        <f t="shared" si="39"/>
        <v>8.6842105259999993</v>
      </c>
      <c r="D793" s="24">
        <f t="shared" si="40"/>
        <v>8.6842105259999993</v>
      </c>
      <c r="E793" s="24">
        <f t="shared" si="41"/>
        <v>8.6842105259999993</v>
      </c>
      <c r="F793" s="24">
        <v>8.6842105259999993</v>
      </c>
    </row>
    <row r="794" spans="1:6" x14ac:dyDescent="0.25">
      <c r="A794">
        <v>22057</v>
      </c>
      <c r="B794" t="s">
        <v>2940</v>
      </c>
      <c r="C794" s="24">
        <f t="shared" si="39"/>
        <v>8.8000000000000007</v>
      </c>
      <c r="D794" s="24">
        <f t="shared" si="40"/>
        <v>8.8000000000000007</v>
      </c>
      <c r="E794" s="24">
        <f t="shared" si="41"/>
        <v>8.8000000000000007</v>
      </c>
      <c r="F794" s="24">
        <v>8.8000000000000007</v>
      </c>
    </row>
    <row r="795" spans="1:6" x14ac:dyDescent="0.25">
      <c r="A795">
        <v>22109</v>
      </c>
      <c r="B795" t="s">
        <v>2940</v>
      </c>
      <c r="C795" s="24">
        <f t="shared" si="39"/>
        <v>8.8235294119999992</v>
      </c>
      <c r="D795" s="24">
        <f t="shared" si="40"/>
        <v>8.8235294119999992</v>
      </c>
      <c r="E795" s="24">
        <f t="shared" si="41"/>
        <v>8.8235294119999992</v>
      </c>
      <c r="F795" s="24">
        <v>8.8235294119999992</v>
      </c>
    </row>
    <row r="796" spans="1:6" x14ac:dyDescent="0.25">
      <c r="A796">
        <v>48039</v>
      </c>
      <c r="B796" t="s">
        <v>2940</v>
      </c>
      <c r="C796" s="24">
        <f t="shared" si="39"/>
        <v>8.9</v>
      </c>
      <c r="D796" s="24">
        <f t="shared" si="40"/>
        <v>8.9</v>
      </c>
      <c r="E796" s="24">
        <f t="shared" si="41"/>
        <v>8.9</v>
      </c>
      <c r="F796" s="24">
        <v>8.9</v>
      </c>
    </row>
    <row r="797" spans="1:6" x14ac:dyDescent="0.25">
      <c r="A797">
        <v>22109</v>
      </c>
      <c r="B797" t="s">
        <v>2940</v>
      </c>
      <c r="C797" s="24">
        <f t="shared" si="39"/>
        <v>8.9</v>
      </c>
      <c r="D797" s="24">
        <f t="shared" si="40"/>
        <v>8.9</v>
      </c>
      <c r="E797" s="24">
        <f t="shared" si="41"/>
        <v>8.9</v>
      </c>
      <c r="F797" s="24">
        <v>8.9</v>
      </c>
    </row>
    <row r="798" spans="1:6" x14ac:dyDescent="0.25">
      <c r="A798">
        <v>22109</v>
      </c>
      <c r="B798" t="s">
        <v>2940</v>
      </c>
      <c r="C798" s="24">
        <f t="shared" si="39"/>
        <v>8.9</v>
      </c>
      <c r="D798" s="24">
        <f t="shared" si="40"/>
        <v>8.9</v>
      </c>
      <c r="E798" s="24">
        <f t="shared" si="41"/>
        <v>8.9</v>
      </c>
      <c r="F798" s="24">
        <v>8.9</v>
      </c>
    </row>
    <row r="799" spans="1:6" x14ac:dyDescent="0.25">
      <c r="A799">
        <v>22101</v>
      </c>
      <c r="B799" t="s">
        <v>2940</v>
      </c>
      <c r="C799" s="24">
        <f t="shared" si="39"/>
        <v>9</v>
      </c>
      <c r="D799" s="24">
        <f t="shared" si="40"/>
        <v>9</v>
      </c>
      <c r="E799" s="24">
        <f t="shared" si="41"/>
        <v>9</v>
      </c>
      <c r="F799" s="24">
        <v>9</v>
      </c>
    </row>
    <row r="800" spans="1:6" x14ac:dyDescent="0.25">
      <c r="A800">
        <v>22023</v>
      </c>
      <c r="B800" t="s">
        <v>2940</v>
      </c>
      <c r="C800" s="24">
        <f t="shared" si="39"/>
        <v>9</v>
      </c>
      <c r="D800" s="24">
        <f t="shared" si="40"/>
        <v>9</v>
      </c>
      <c r="E800" s="24">
        <f t="shared" si="41"/>
        <v>9</v>
      </c>
      <c r="F800" s="24">
        <v>9</v>
      </c>
    </row>
    <row r="801" spans="1:6" x14ac:dyDescent="0.25">
      <c r="A801">
        <v>24047</v>
      </c>
      <c r="B801" t="s">
        <v>2940</v>
      </c>
      <c r="C801" s="24">
        <f t="shared" si="39"/>
        <v>9</v>
      </c>
      <c r="D801" s="24">
        <f t="shared" si="40"/>
        <v>9</v>
      </c>
      <c r="E801" s="24">
        <f t="shared" si="41"/>
        <v>9</v>
      </c>
      <c r="F801" s="24">
        <v>9</v>
      </c>
    </row>
    <row r="802" spans="1:6" x14ac:dyDescent="0.25">
      <c r="A802">
        <v>22057</v>
      </c>
      <c r="B802" t="s">
        <v>2940</v>
      </c>
      <c r="C802" s="24">
        <f t="shared" si="39"/>
        <v>9</v>
      </c>
      <c r="D802" s="24">
        <f t="shared" si="40"/>
        <v>9</v>
      </c>
      <c r="E802" s="24">
        <f t="shared" si="41"/>
        <v>9</v>
      </c>
      <c r="F802" s="24">
        <v>9</v>
      </c>
    </row>
    <row r="803" spans="1:6" x14ac:dyDescent="0.25">
      <c r="A803">
        <v>22057</v>
      </c>
      <c r="B803" t="s">
        <v>2940</v>
      </c>
      <c r="C803" s="24">
        <f t="shared" si="39"/>
        <v>9</v>
      </c>
      <c r="D803" s="24">
        <f t="shared" si="40"/>
        <v>9</v>
      </c>
      <c r="E803" s="24">
        <f t="shared" si="41"/>
        <v>9</v>
      </c>
      <c r="F803" s="24">
        <v>9</v>
      </c>
    </row>
    <row r="804" spans="1:6" x14ac:dyDescent="0.25">
      <c r="A804">
        <v>22109</v>
      </c>
      <c r="B804" t="s">
        <v>2940</v>
      </c>
      <c r="C804" s="24">
        <f t="shared" si="39"/>
        <v>9.1</v>
      </c>
      <c r="D804" s="24">
        <f t="shared" si="40"/>
        <v>9.1</v>
      </c>
      <c r="E804" s="24">
        <f t="shared" si="41"/>
        <v>9.1</v>
      </c>
      <c r="F804" s="24">
        <v>9.1</v>
      </c>
    </row>
    <row r="805" spans="1:6" x14ac:dyDescent="0.25">
      <c r="A805">
        <v>22109</v>
      </c>
      <c r="B805" t="s">
        <v>2940</v>
      </c>
      <c r="C805" s="24">
        <f t="shared" si="39"/>
        <v>9.1999999999999993</v>
      </c>
      <c r="D805" s="24">
        <f t="shared" si="40"/>
        <v>9.1999999999999993</v>
      </c>
      <c r="E805" s="24">
        <f t="shared" si="41"/>
        <v>9.1999999999999993</v>
      </c>
      <c r="F805" s="24">
        <v>9.1999999999999993</v>
      </c>
    </row>
    <row r="806" spans="1:6" x14ac:dyDescent="0.25">
      <c r="A806">
        <v>22057</v>
      </c>
      <c r="B806" t="s">
        <v>2940</v>
      </c>
      <c r="C806" s="24">
        <f t="shared" si="39"/>
        <v>9.1999999999999993</v>
      </c>
      <c r="D806" s="24">
        <f t="shared" si="40"/>
        <v>9.1999999999999993</v>
      </c>
      <c r="E806" s="24">
        <f t="shared" si="41"/>
        <v>9.1999999999999993</v>
      </c>
      <c r="F806" s="24">
        <v>9.1999999999999993</v>
      </c>
    </row>
    <row r="807" spans="1:6" x14ac:dyDescent="0.25">
      <c r="A807">
        <v>34011</v>
      </c>
      <c r="B807" t="s">
        <v>2940</v>
      </c>
      <c r="C807" s="24">
        <f t="shared" si="39"/>
        <v>9.1999999999999993</v>
      </c>
      <c r="D807" s="24">
        <f t="shared" si="40"/>
        <v>9.1999999999999993</v>
      </c>
      <c r="E807" s="24">
        <f t="shared" si="41"/>
        <v>9.1999999999999993</v>
      </c>
      <c r="F807" s="24">
        <v>9.1999999999999993</v>
      </c>
    </row>
    <row r="808" spans="1:6" x14ac:dyDescent="0.25">
      <c r="A808">
        <v>22075</v>
      </c>
      <c r="B808" t="s">
        <v>2940</v>
      </c>
      <c r="C808" s="24">
        <f t="shared" si="39"/>
        <v>9.3800000000000008</v>
      </c>
      <c r="D808" s="24">
        <f t="shared" si="40"/>
        <v>9.3800000000000008</v>
      </c>
      <c r="E808" s="24">
        <f t="shared" si="41"/>
        <v>9.3800000000000008</v>
      </c>
      <c r="F808" s="24">
        <v>9.3800000000000008</v>
      </c>
    </row>
    <row r="809" spans="1:6" x14ac:dyDescent="0.25">
      <c r="A809">
        <v>22075</v>
      </c>
      <c r="B809" t="s">
        <v>2940</v>
      </c>
      <c r="C809" s="24">
        <f t="shared" si="39"/>
        <v>9.4</v>
      </c>
      <c r="D809" s="24">
        <f t="shared" si="40"/>
        <v>9.4</v>
      </c>
      <c r="E809" s="24">
        <f t="shared" si="41"/>
        <v>9.4</v>
      </c>
      <c r="F809" s="24">
        <v>9.4</v>
      </c>
    </row>
    <row r="810" spans="1:6" x14ac:dyDescent="0.25">
      <c r="A810">
        <v>22109</v>
      </c>
      <c r="B810" t="s">
        <v>2940</v>
      </c>
      <c r="C810" s="24">
        <f t="shared" si="39"/>
        <v>9.4</v>
      </c>
      <c r="D810" s="24">
        <f t="shared" si="40"/>
        <v>9.4</v>
      </c>
      <c r="E810" s="24">
        <f t="shared" si="41"/>
        <v>9.4</v>
      </c>
      <c r="F810" s="24">
        <v>9.4</v>
      </c>
    </row>
    <row r="811" spans="1:6" x14ac:dyDescent="0.25">
      <c r="A811">
        <v>6073</v>
      </c>
      <c r="B811" t="s">
        <v>2940</v>
      </c>
      <c r="C811" s="24">
        <f t="shared" si="39"/>
        <v>9.4</v>
      </c>
      <c r="D811" s="24">
        <f t="shared" si="40"/>
        <v>9.4</v>
      </c>
      <c r="E811" s="24">
        <f t="shared" si="41"/>
        <v>9.4</v>
      </c>
      <c r="F811" s="24">
        <v>9.4</v>
      </c>
    </row>
    <row r="812" spans="1:6" x14ac:dyDescent="0.25">
      <c r="A812">
        <v>6073</v>
      </c>
      <c r="B812" t="s">
        <v>2940</v>
      </c>
      <c r="C812" s="24">
        <f t="shared" si="39"/>
        <v>9.4</v>
      </c>
      <c r="D812" s="24">
        <f t="shared" si="40"/>
        <v>9.4</v>
      </c>
      <c r="E812" s="24">
        <f t="shared" si="41"/>
        <v>9.4</v>
      </c>
      <c r="F812" s="24">
        <v>9.4</v>
      </c>
    </row>
    <row r="813" spans="1:6" x14ac:dyDescent="0.25">
      <c r="A813">
        <v>22109</v>
      </c>
      <c r="B813" t="s">
        <v>2940</v>
      </c>
      <c r="C813" s="24">
        <f t="shared" si="39"/>
        <v>9.8000000000000007</v>
      </c>
      <c r="D813" s="24">
        <f t="shared" si="40"/>
        <v>9.8000000000000007</v>
      </c>
      <c r="E813" s="24">
        <f t="shared" si="41"/>
        <v>9.8000000000000007</v>
      </c>
      <c r="F813" s="24">
        <v>9.8000000000000007</v>
      </c>
    </row>
    <row r="814" spans="1:6" x14ac:dyDescent="0.25">
      <c r="A814">
        <v>22109</v>
      </c>
      <c r="B814" t="s">
        <v>2940</v>
      </c>
      <c r="C814" s="24">
        <f t="shared" si="39"/>
        <v>9.8000000000000007</v>
      </c>
      <c r="D814" s="24">
        <f t="shared" si="40"/>
        <v>9.8000000000000007</v>
      </c>
      <c r="E814" s="24">
        <f t="shared" si="41"/>
        <v>9.8000000000000007</v>
      </c>
      <c r="F814" s="24">
        <v>9.8000000000000007</v>
      </c>
    </row>
    <row r="815" spans="1:6" x14ac:dyDescent="0.25">
      <c r="A815">
        <v>22109</v>
      </c>
      <c r="B815" t="s">
        <v>2940</v>
      </c>
      <c r="C815" s="24">
        <f t="shared" si="39"/>
        <v>9.8000000000000007</v>
      </c>
      <c r="D815" s="24">
        <f t="shared" si="40"/>
        <v>9.8000000000000007</v>
      </c>
      <c r="E815" s="24">
        <f t="shared" si="41"/>
        <v>9.8000000000000007</v>
      </c>
      <c r="F815" s="24">
        <v>9.8000000000000007</v>
      </c>
    </row>
    <row r="816" spans="1:6" x14ac:dyDescent="0.25">
      <c r="A816">
        <v>22109</v>
      </c>
      <c r="B816" t="s">
        <v>2940</v>
      </c>
      <c r="C816" s="24">
        <f t="shared" si="39"/>
        <v>9.8000000000000007</v>
      </c>
      <c r="D816" s="24">
        <f t="shared" si="40"/>
        <v>9.8000000000000007</v>
      </c>
      <c r="E816" s="24">
        <f t="shared" si="41"/>
        <v>9.8000000000000007</v>
      </c>
      <c r="F816" s="24">
        <v>9.8000000000000007</v>
      </c>
    </row>
    <row r="817" spans="1:6" x14ac:dyDescent="0.25">
      <c r="A817">
        <v>22051</v>
      </c>
      <c r="B817" t="s">
        <v>2940</v>
      </c>
      <c r="C817" s="24">
        <f t="shared" si="39"/>
        <v>9.8000000000000007</v>
      </c>
      <c r="D817" s="24">
        <f t="shared" si="40"/>
        <v>9.8000000000000007</v>
      </c>
      <c r="E817" s="24">
        <f t="shared" si="41"/>
        <v>9.8000000000000007</v>
      </c>
      <c r="F817" s="24">
        <v>9.8000000000000007</v>
      </c>
    </row>
    <row r="818" spans="1:6" x14ac:dyDescent="0.25">
      <c r="A818">
        <v>22109</v>
      </c>
      <c r="B818" t="s">
        <v>2940</v>
      </c>
      <c r="C818" s="24">
        <f t="shared" si="39"/>
        <v>9.8000000000000007</v>
      </c>
      <c r="D818" s="24">
        <f t="shared" si="40"/>
        <v>9.8000000000000007</v>
      </c>
      <c r="E818" s="24">
        <f t="shared" si="41"/>
        <v>9.8000000000000007</v>
      </c>
      <c r="F818" s="24">
        <v>9.8000000000000007</v>
      </c>
    </row>
    <row r="819" spans="1:6" x14ac:dyDescent="0.25">
      <c r="A819">
        <v>22109</v>
      </c>
      <c r="B819" t="s">
        <v>2940</v>
      </c>
      <c r="C819" s="24">
        <f t="shared" si="39"/>
        <v>9.8000000000000007</v>
      </c>
      <c r="D819" s="24">
        <f t="shared" si="40"/>
        <v>9.8000000000000007</v>
      </c>
      <c r="E819" s="24">
        <f t="shared" si="41"/>
        <v>9.8000000000000007</v>
      </c>
      <c r="F819" s="24">
        <v>9.8000000000000007</v>
      </c>
    </row>
    <row r="820" spans="1:6" x14ac:dyDescent="0.25">
      <c r="A820">
        <v>22057</v>
      </c>
      <c r="B820" t="s">
        <v>2940</v>
      </c>
      <c r="C820" s="24">
        <f t="shared" si="39"/>
        <v>9.9</v>
      </c>
      <c r="D820" s="24">
        <f t="shared" si="40"/>
        <v>9.9</v>
      </c>
      <c r="E820" s="24">
        <f t="shared" si="41"/>
        <v>9.9</v>
      </c>
      <c r="F820" s="24">
        <v>9.9</v>
      </c>
    </row>
    <row r="821" spans="1:6" x14ac:dyDescent="0.25">
      <c r="A821">
        <v>22109</v>
      </c>
      <c r="B821" t="s">
        <v>2940</v>
      </c>
      <c r="C821" s="24">
        <f t="shared" si="39"/>
        <v>10</v>
      </c>
      <c r="D821" s="24">
        <f t="shared" si="40"/>
        <v>10</v>
      </c>
      <c r="E821" s="24">
        <f t="shared" si="41"/>
        <v>10</v>
      </c>
      <c r="F821" s="24">
        <v>10</v>
      </c>
    </row>
    <row r="822" spans="1:6" x14ac:dyDescent="0.25">
      <c r="A822">
        <v>22051</v>
      </c>
      <c r="B822" t="s">
        <v>2940</v>
      </c>
      <c r="C822" s="24">
        <f t="shared" si="39"/>
        <v>10</v>
      </c>
      <c r="D822" s="24">
        <f t="shared" si="40"/>
        <v>10</v>
      </c>
      <c r="E822" s="24">
        <f t="shared" si="41"/>
        <v>10</v>
      </c>
      <c r="F822" s="24">
        <v>10</v>
      </c>
    </row>
    <row r="823" spans="1:6" x14ac:dyDescent="0.25">
      <c r="A823">
        <v>22057</v>
      </c>
      <c r="B823" t="s">
        <v>2940</v>
      </c>
      <c r="C823" s="24">
        <f t="shared" si="39"/>
        <v>10.199999999999999</v>
      </c>
      <c r="D823" s="24">
        <f t="shared" si="40"/>
        <v>10.199999999999999</v>
      </c>
      <c r="E823" s="24">
        <f t="shared" si="41"/>
        <v>10.199999999999999</v>
      </c>
      <c r="F823" s="24">
        <v>10.199999999999999</v>
      </c>
    </row>
    <row r="824" spans="1:6" x14ac:dyDescent="0.25">
      <c r="A824">
        <v>48071</v>
      </c>
      <c r="B824" t="s">
        <v>2940</v>
      </c>
      <c r="C824" s="24">
        <f t="shared" si="39"/>
        <v>10.199999999999999</v>
      </c>
      <c r="D824" s="24">
        <f t="shared" si="40"/>
        <v>10.199999999999999</v>
      </c>
      <c r="E824" s="24">
        <f t="shared" si="41"/>
        <v>10.199999999999999</v>
      </c>
      <c r="F824" s="24">
        <v>10.199999999999999</v>
      </c>
    </row>
    <row r="825" spans="1:6" x14ac:dyDescent="0.25">
      <c r="A825">
        <v>22075</v>
      </c>
      <c r="B825" t="s">
        <v>2940</v>
      </c>
      <c r="C825" s="24">
        <f t="shared" si="39"/>
        <v>10.3</v>
      </c>
      <c r="D825" s="24">
        <f t="shared" si="40"/>
        <v>10.3</v>
      </c>
      <c r="E825" s="24">
        <f t="shared" si="41"/>
        <v>10.3</v>
      </c>
      <c r="F825" s="24">
        <v>10.3</v>
      </c>
    </row>
    <row r="826" spans="1:6" x14ac:dyDescent="0.25">
      <c r="A826">
        <v>22109</v>
      </c>
      <c r="B826" t="s">
        <v>2940</v>
      </c>
      <c r="C826" s="24">
        <f t="shared" ref="C826:C857" si="42">AVERAGE(F826:N826)</f>
        <v>10.4</v>
      </c>
      <c r="D826" s="24">
        <f t="shared" ref="D826:D857" si="43">MAX(F826:N826)</f>
        <v>10.4</v>
      </c>
      <c r="E826" s="24">
        <f t="shared" ref="E826:E857" si="44">MIN(F826:N826)</f>
        <v>10.4</v>
      </c>
      <c r="F826" s="24">
        <v>10.4</v>
      </c>
    </row>
    <row r="827" spans="1:6" x14ac:dyDescent="0.25">
      <c r="A827">
        <v>22113</v>
      </c>
      <c r="B827" t="s">
        <v>2940</v>
      </c>
      <c r="C827" s="24">
        <f t="shared" si="42"/>
        <v>10.4</v>
      </c>
      <c r="D827" s="24">
        <f t="shared" si="43"/>
        <v>10.4</v>
      </c>
      <c r="E827" s="24">
        <f t="shared" si="44"/>
        <v>10.4</v>
      </c>
      <c r="F827" s="24">
        <v>10.4</v>
      </c>
    </row>
    <row r="828" spans="1:6" x14ac:dyDescent="0.25">
      <c r="A828">
        <v>34011</v>
      </c>
      <c r="B828" t="s">
        <v>2940</v>
      </c>
      <c r="C828" s="24">
        <f t="shared" si="42"/>
        <v>10.4</v>
      </c>
      <c r="D828" s="24">
        <f t="shared" si="43"/>
        <v>10.4</v>
      </c>
      <c r="E828" s="24">
        <f t="shared" si="44"/>
        <v>10.4</v>
      </c>
      <c r="F828" s="24">
        <v>10.4</v>
      </c>
    </row>
    <row r="829" spans="1:6" x14ac:dyDescent="0.25">
      <c r="A829">
        <v>22109</v>
      </c>
      <c r="B829" t="s">
        <v>2940</v>
      </c>
      <c r="C829" s="24">
        <f t="shared" si="42"/>
        <v>10.6</v>
      </c>
      <c r="D829" s="24">
        <f t="shared" si="43"/>
        <v>10.6</v>
      </c>
      <c r="E829" s="24">
        <f t="shared" si="44"/>
        <v>10.6</v>
      </c>
      <c r="F829" s="24">
        <v>10.6</v>
      </c>
    </row>
    <row r="830" spans="1:6" x14ac:dyDescent="0.25">
      <c r="A830">
        <v>6073</v>
      </c>
      <c r="B830" t="s">
        <v>2940</v>
      </c>
      <c r="C830" s="24">
        <f t="shared" si="42"/>
        <v>10.6</v>
      </c>
      <c r="D830" s="24">
        <f t="shared" si="43"/>
        <v>10.6</v>
      </c>
      <c r="E830" s="24">
        <f t="shared" si="44"/>
        <v>10.6</v>
      </c>
      <c r="F830" s="24">
        <v>10.6</v>
      </c>
    </row>
    <row r="831" spans="1:6" x14ac:dyDescent="0.25">
      <c r="A831">
        <v>22095</v>
      </c>
      <c r="B831" t="s">
        <v>2940</v>
      </c>
      <c r="C831" s="24">
        <f t="shared" si="42"/>
        <v>10.7</v>
      </c>
      <c r="D831" s="24">
        <f t="shared" si="43"/>
        <v>10.7</v>
      </c>
      <c r="E831" s="24">
        <f t="shared" si="44"/>
        <v>10.7</v>
      </c>
      <c r="F831" s="24">
        <v>10.7</v>
      </c>
    </row>
    <row r="832" spans="1:6" x14ac:dyDescent="0.25">
      <c r="A832">
        <v>22109</v>
      </c>
      <c r="B832" t="s">
        <v>2940</v>
      </c>
      <c r="C832" s="24">
        <f t="shared" si="42"/>
        <v>10.8</v>
      </c>
      <c r="D832" s="24">
        <f t="shared" si="43"/>
        <v>10.8</v>
      </c>
      <c r="E832" s="24">
        <f t="shared" si="44"/>
        <v>10.8</v>
      </c>
      <c r="F832" s="24">
        <v>10.8</v>
      </c>
    </row>
    <row r="833" spans="1:6" x14ac:dyDescent="0.25">
      <c r="A833">
        <v>22075</v>
      </c>
      <c r="B833" t="s">
        <v>2940</v>
      </c>
      <c r="C833" s="24">
        <f t="shared" si="42"/>
        <v>11.1</v>
      </c>
      <c r="D833" s="24">
        <f t="shared" si="43"/>
        <v>11.1</v>
      </c>
      <c r="E833" s="24">
        <f t="shared" si="44"/>
        <v>11.1</v>
      </c>
      <c r="F833" s="24">
        <v>11.1</v>
      </c>
    </row>
    <row r="834" spans="1:6" x14ac:dyDescent="0.25">
      <c r="A834">
        <v>22109</v>
      </c>
      <c r="B834" t="s">
        <v>2940</v>
      </c>
      <c r="C834" s="24">
        <f t="shared" si="42"/>
        <v>11.1</v>
      </c>
      <c r="D834" s="24">
        <f t="shared" si="43"/>
        <v>11.1</v>
      </c>
      <c r="E834" s="24">
        <f t="shared" si="44"/>
        <v>11.1</v>
      </c>
      <c r="F834" s="24">
        <v>11.1</v>
      </c>
    </row>
    <row r="835" spans="1:6" x14ac:dyDescent="0.25">
      <c r="A835">
        <v>22109</v>
      </c>
      <c r="B835" t="s">
        <v>2940</v>
      </c>
      <c r="C835" s="24">
        <f t="shared" si="42"/>
        <v>11.1</v>
      </c>
      <c r="D835" s="24">
        <f t="shared" si="43"/>
        <v>11.1</v>
      </c>
      <c r="E835" s="24">
        <f t="shared" si="44"/>
        <v>11.1</v>
      </c>
      <c r="F835" s="24">
        <v>11.1</v>
      </c>
    </row>
    <row r="836" spans="1:6" x14ac:dyDescent="0.25">
      <c r="A836">
        <v>22057</v>
      </c>
      <c r="B836" t="s">
        <v>2940</v>
      </c>
      <c r="C836" s="24">
        <f t="shared" si="42"/>
        <v>11.1</v>
      </c>
      <c r="D836" s="24">
        <f t="shared" si="43"/>
        <v>11.1</v>
      </c>
      <c r="E836" s="24">
        <f t="shared" si="44"/>
        <v>11.1</v>
      </c>
      <c r="F836" s="24">
        <v>11.1</v>
      </c>
    </row>
    <row r="837" spans="1:6" x14ac:dyDescent="0.25">
      <c r="A837">
        <v>22075</v>
      </c>
      <c r="B837" t="s">
        <v>2940</v>
      </c>
      <c r="C837" s="24">
        <f t="shared" si="42"/>
        <v>11.25</v>
      </c>
      <c r="D837" s="24">
        <f t="shared" si="43"/>
        <v>11.25</v>
      </c>
      <c r="E837" s="24">
        <f t="shared" si="44"/>
        <v>11.25</v>
      </c>
      <c r="F837" s="24">
        <v>11.25</v>
      </c>
    </row>
    <row r="838" spans="1:6" x14ac:dyDescent="0.25">
      <c r="A838">
        <v>23029</v>
      </c>
      <c r="B838" t="s">
        <v>2940</v>
      </c>
      <c r="C838" s="24">
        <f t="shared" si="42"/>
        <v>11.3</v>
      </c>
      <c r="D838" s="24">
        <f t="shared" si="43"/>
        <v>11.3</v>
      </c>
      <c r="E838" s="24">
        <f t="shared" si="44"/>
        <v>11.3</v>
      </c>
      <c r="F838" s="24">
        <v>11.3</v>
      </c>
    </row>
    <row r="839" spans="1:6" x14ac:dyDescent="0.25">
      <c r="A839">
        <v>48167</v>
      </c>
      <c r="B839" t="s">
        <v>2940</v>
      </c>
      <c r="C839" s="24">
        <f t="shared" si="42"/>
        <v>11.4</v>
      </c>
      <c r="D839" s="24">
        <f t="shared" si="43"/>
        <v>11.4</v>
      </c>
      <c r="E839" s="24">
        <f t="shared" si="44"/>
        <v>11.4</v>
      </c>
      <c r="F839" s="24">
        <v>11.4</v>
      </c>
    </row>
    <row r="840" spans="1:6" x14ac:dyDescent="0.25">
      <c r="A840">
        <v>22057</v>
      </c>
      <c r="B840" t="s">
        <v>2940</v>
      </c>
      <c r="C840" s="24">
        <f t="shared" si="42"/>
        <v>11.5</v>
      </c>
      <c r="D840" s="24">
        <f t="shared" si="43"/>
        <v>11.5</v>
      </c>
      <c r="E840" s="24">
        <f t="shared" si="44"/>
        <v>11.5</v>
      </c>
      <c r="F840" s="24">
        <v>11.5</v>
      </c>
    </row>
    <row r="841" spans="1:6" x14ac:dyDescent="0.25">
      <c r="A841">
        <v>10001</v>
      </c>
      <c r="B841" t="s">
        <v>2940</v>
      </c>
      <c r="C841" s="24">
        <f t="shared" si="42"/>
        <v>11.5</v>
      </c>
      <c r="D841" s="24">
        <f t="shared" si="43"/>
        <v>11.5</v>
      </c>
      <c r="E841" s="24">
        <f t="shared" si="44"/>
        <v>11.5</v>
      </c>
      <c r="F841" s="24">
        <v>11.5</v>
      </c>
    </row>
    <row r="842" spans="1:6" x14ac:dyDescent="0.25">
      <c r="A842">
        <v>34011</v>
      </c>
      <c r="B842" t="s">
        <v>2940</v>
      </c>
      <c r="C842" s="24">
        <f t="shared" si="42"/>
        <v>11.5</v>
      </c>
      <c r="D842" s="24">
        <f t="shared" si="43"/>
        <v>11.5</v>
      </c>
      <c r="E842" s="24">
        <f t="shared" si="44"/>
        <v>11.5</v>
      </c>
      <c r="F842" s="24">
        <v>11.5</v>
      </c>
    </row>
    <row r="843" spans="1:6" x14ac:dyDescent="0.25">
      <c r="A843">
        <v>22109</v>
      </c>
      <c r="B843" t="s">
        <v>2940</v>
      </c>
      <c r="C843" s="24">
        <f t="shared" si="42"/>
        <v>11.7</v>
      </c>
      <c r="D843" s="24">
        <f t="shared" si="43"/>
        <v>11.7</v>
      </c>
      <c r="E843" s="24">
        <f t="shared" si="44"/>
        <v>11.7</v>
      </c>
      <c r="F843" s="24">
        <v>11.7</v>
      </c>
    </row>
    <row r="844" spans="1:6" x14ac:dyDescent="0.25">
      <c r="A844">
        <v>22109</v>
      </c>
      <c r="B844" t="s">
        <v>2940</v>
      </c>
      <c r="C844" s="24">
        <f t="shared" si="42"/>
        <v>12.2</v>
      </c>
      <c r="D844" s="24">
        <f t="shared" si="43"/>
        <v>12.2</v>
      </c>
      <c r="E844" s="24">
        <f t="shared" si="44"/>
        <v>12.2</v>
      </c>
      <c r="F844" s="24">
        <v>12.2</v>
      </c>
    </row>
    <row r="845" spans="1:6" x14ac:dyDescent="0.25">
      <c r="A845">
        <v>10001</v>
      </c>
      <c r="B845" t="s">
        <v>2940</v>
      </c>
      <c r="C845" s="24">
        <f t="shared" si="42"/>
        <v>12.4</v>
      </c>
      <c r="D845" s="24">
        <f t="shared" si="43"/>
        <v>12.4</v>
      </c>
      <c r="E845" s="24">
        <f t="shared" si="44"/>
        <v>12.4</v>
      </c>
      <c r="F845" s="24">
        <v>12.4</v>
      </c>
    </row>
    <row r="846" spans="1:6" x14ac:dyDescent="0.25">
      <c r="A846">
        <v>22109</v>
      </c>
      <c r="B846" t="s">
        <v>2940</v>
      </c>
      <c r="C846" s="24">
        <f t="shared" si="42"/>
        <v>12.8</v>
      </c>
      <c r="D846" s="24">
        <f t="shared" si="43"/>
        <v>12.8</v>
      </c>
      <c r="E846" s="24">
        <f t="shared" si="44"/>
        <v>12.8</v>
      </c>
      <c r="F846" s="24">
        <v>12.8</v>
      </c>
    </row>
    <row r="847" spans="1:6" x14ac:dyDescent="0.25">
      <c r="A847">
        <v>22109</v>
      </c>
      <c r="B847" t="s">
        <v>2940</v>
      </c>
      <c r="C847" s="24">
        <f t="shared" si="42"/>
        <v>13.3</v>
      </c>
      <c r="D847" s="24">
        <f t="shared" si="43"/>
        <v>13.3</v>
      </c>
      <c r="E847" s="24">
        <f t="shared" si="44"/>
        <v>13.3</v>
      </c>
      <c r="F847" s="24">
        <v>13.3</v>
      </c>
    </row>
    <row r="848" spans="1:6" x14ac:dyDescent="0.25">
      <c r="A848">
        <v>22051</v>
      </c>
      <c r="B848" t="s">
        <v>2940</v>
      </c>
      <c r="C848" s="24">
        <f t="shared" si="42"/>
        <v>13.5</v>
      </c>
      <c r="D848" s="24">
        <f t="shared" si="43"/>
        <v>13.5</v>
      </c>
      <c r="E848" s="24">
        <f t="shared" si="44"/>
        <v>13.5</v>
      </c>
      <c r="F848" s="24">
        <v>13.5</v>
      </c>
    </row>
    <row r="849" spans="1:6" x14ac:dyDescent="0.25">
      <c r="A849">
        <v>22057</v>
      </c>
      <c r="B849" t="s">
        <v>2940</v>
      </c>
      <c r="C849" s="24">
        <f t="shared" si="42"/>
        <v>13.5</v>
      </c>
      <c r="D849" s="24">
        <f t="shared" si="43"/>
        <v>13.5</v>
      </c>
      <c r="E849" s="24">
        <f t="shared" si="44"/>
        <v>13.5</v>
      </c>
      <c r="F849" s="24">
        <v>13.5</v>
      </c>
    </row>
    <row r="850" spans="1:6" x14ac:dyDescent="0.25">
      <c r="A850">
        <v>22051</v>
      </c>
      <c r="B850" t="s">
        <v>2940</v>
      </c>
      <c r="C850" s="24">
        <f t="shared" si="42"/>
        <v>13.5</v>
      </c>
      <c r="D850" s="24">
        <f t="shared" si="43"/>
        <v>13.5</v>
      </c>
      <c r="E850" s="24">
        <f t="shared" si="44"/>
        <v>13.5</v>
      </c>
      <c r="F850" s="24">
        <v>13.5</v>
      </c>
    </row>
    <row r="851" spans="1:6" x14ac:dyDescent="0.25">
      <c r="A851">
        <v>53073</v>
      </c>
      <c r="B851" t="s">
        <v>2940</v>
      </c>
      <c r="C851" s="24">
        <f t="shared" si="42"/>
        <v>13.6</v>
      </c>
      <c r="D851" s="24">
        <f t="shared" si="43"/>
        <v>13.6</v>
      </c>
      <c r="E851" s="24">
        <f t="shared" si="44"/>
        <v>13.6</v>
      </c>
      <c r="F851" s="24">
        <v>13.6</v>
      </c>
    </row>
    <row r="852" spans="1:6" x14ac:dyDescent="0.25">
      <c r="A852">
        <v>22101</v>
      </c>
      <c r="B852" t="s">
        <v>2940</v>
      </c>
      <c r="C852" s="24">
        <f t="shared" si="42"/>
        <v>14</v>
      </c>
      <c r="D852" s="24">
        <f t="shared" si="43"/>
        <v>14</v>
      </c>
      <c r="E852" s="24">
        <f t="shared" si="44"/>
        <v>14</v>
      </c>
      <c r="F852" s="24">
        <v>14</v>
      </c>
    </row>
    <row r="853" spans="1:6" x14ac:dyDescent="0.25">
      <c r="A853">
        <v>22075</v>
      </c>
      <c r="B853" t="s">
        <v>2940</v>
      </c>
      <c r="C853" s="24">
        <f t="shared" si="42"/>
        <v>14</v>
      </c>
      <c r="D853" s="24">
        <f t="shared" si="43"/>
        <v>14</v>
      </c>
      <c r="E853" s="24">
        <f t="shared" si="44"/>
        <v>14</v>
      </c>
      <c r="F853" s="24">
        <v>14</v>
      </c>
    </row>
    <row r="854" spans="1:6" x14ac:dyDescent="0.25">
      <c r="A854">
        <v>22057</v>
      </c>
      <c r="B854" t="s">
        <v>2940</v>
      </c>
      <c r="C854" s="24">
        <f t="shared" si="42"/>
        <v>14</v>
      </c>
      <c r="D854" s="24">
        <f t="shared" si="43"/>
        <v>14</v>
      </c>
      <c r="E854" s="24">
        <f t="shared" si="44"/>
        <v>14</v>
      </c>
      <c r="F854" s="24">
        <v>14</v>
      </c>
    </row>
    <row r="855" spans="1:6" x14ac:dyDescent="0.25">
      <c r="A855">
        <v>10003</v>
      </c>
      <c r="B855" t="s">
        <v>2940</v>
      </c>
      <c r="C855" s="24">
        <f t="shared" si="42"/>
        <v>14.6</v>
      </c>
      <c r="D855" s="24">
        <f t="shared" si="43"/>
        <v>14.6</v>
      </c>
      <c r="E855" s="24">
        <f t="shared" si="44"/>
        <v>14.6</v>
      </c>
      <c r="F855" s="24">
        <v>14.6</v>
      </c>
    </row>
    <row r="856" spans="1:6" x14ac:dyDescent="0.25">
      <c r="A856">
        <v>22109</v>
      </c>
      <c r="B856" t="s">
        <v>2940</v>
      </c>
      <c r="C856" s="24">
        <f t="shared" si="42"/>
        <v>17.8</v>
      </c>
      <c r="D856" s="24">
        <f t="shared" si="43"/>
        <v>17.8</v>
      </c>
      <c r="E856" s="24">
        <f t="shared" si="44"/>
        <v>17.8</v>
      </c>
      <c r="F856" s="24">
        <v>17.8</v>
      </c>
    </row>
    <row r="857" spans="1:6" x14ac:dyDescent="0.25">
      <c r="A857">
        <v>22075</v>
      </c>
      <c r="B857" t="s">
        <v>2940</v>
      </c>
      <c r="C857" s="24">
        <f t="shared" si="42"/>
        <v>18</v>
      </c>
      <c r="D857" s="24">
        <f t="shared" si="43"/>
        <v>18</v>
      </c>
      <c r="E857" s="24">
        <f t="shared" si="44"/>
        <v>18</v>
      </c>
      <c r="F857" s="24">
        <v>18</v>
      </c>
    </row>
    <row r="858" spans="1:6" x14ac:dyDescent="0.25">
      <c r="C858" s="24"/>
      <c r="D858" s="24"/>
      <c r="E858" s="24"/>
    </row>
  </sheetData>
  <phoneticPr fontId="3" type="noConversion"/>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DCAE1-8D7E-4AC5-8073-AEDDBCCC08CD}">
  <sheetPr>
    <tabColor theme="5" tint="0.59999389629810485"/>
  </sheetPr>
  <dimension ref="A1:D303"/>
  <sheetViews>
    <sheetView workbookViewId="0">
      <selection activeCell="L32" sqref="L32"/>
    </sheetView>
  </sheetViews>
  <sheetFormatPr defaultColWidth="8.85546875" defaultRowHeight="15" x14ac:dyDescent="0.25"/>
  <sheetData>
    <row r="1" spans="1:4" x14ac:dyDescent="0.25">
      <c r="A1" t="s">
        <v>196</v>
      </c>
    </row>
    <row r="2" spans="1:4" x14ac:dyDescent="0.25">
      <c r="A2">
        <v>1003</v>
      </c>
      <c r="B2">
        <v>30.727599999999999</v>
      </c>
      <c r="C2">
        <v>-87.722562542700004</v>
      </c>
      <c r="D2">
        <v>5.1058333333333303</v>
      </c>
    </row>
    <row r="3" spans="1:4" x14ac:dyDescent="0.25">
      <c r="A3">
        <v>1097</v>
      </c>
      <c r="B3">
        <v>30.786100000000001</v>
      </c>
      <c r="C3">
        <v>-88.206243477599998</v>
      </c>
      <c r="D3">
        <v>7.1950000000000003</v>
      </c>
    </row>
    <row r="4" spans="1:4" x14ac:dyDescent="0.25">
      <c r="A4">
        <v>6001</v>
      </c>
      <c r="B4">
        <v>37.6462</v>
      </c>
      <c r="C4">
        <v>-121.890442335</v>
      </c>
      <c r="D4">
        <v>6.35</v>
      </c>
    </row>
    <row r="5" spans="1:4" x14ac:dyDescent="0.25">
      <c r="A5">
        <v>6013</v>
      </c>
      <c r="B5">
        <v>37.9191</v>
      </c>
      <c r="C5">
        <v>-121.927841693</v>
      </c>
      <c r="D5">
        <v>4.7421423803584801</v>
      </c>
    </row>
    <row r="6" spans="1:4" x14ac:dyDescent="0.25">
      <c r="A6">
        <v>6015</v>
      </c>
      <c r="B6">
        <v>41.743099999999998</v>
      </c>
      <c r="C6">
        <v>-123.897082133</v>
      </c>
      <c r="D6">
        <v>3.80717546141523</v>
      </c>
    </row>
    <row r="7" spans="1:4" x14ac:dyDescent="0.25">
      <c r="A7">
        <v>6023</v>
      </c>
      <c r="B7">
        <v>40.699300000000001</v>
      </c>
      <c r="C7">
        <v>-123.87565802500001</v>
      </c>
      <c r="D7">
        <v>4.9142857142857101</v>
      </c>
    </row>
    <row r="8" spans="1:4" x14ac:dyDescent="0.25">
      <c r="A8">
        <v>6037</v>
      </c>
      <c r="B8">
        <v>34.321199999999997</v>
      </c>
      <c r="C8">
        <v>-118.224498543</v>
      </c>
      <c r="D8">
        <v>6.4920732489773103</v>
      </c>
    </row>
    <row r="9" spans="1:4" x14ac:dyDescent="0.25">
      <c r="A9">
        <v>6041</v>
      </c>
      <c r="B9">
        <v>38.072800000000001</v>
      </c>
      <c r="C9">
        <v>-122.7226423</v>
      </c>
      <c r="D9">
        <v>3.55</v>
      </c>
    </row>
    <row r="10" spans="1:4" x14ac:dyDescent="0.25">
      <c r="A10">
        <v>6045</v>
      </c>
      <c r="B10">
        <v>39.440300000000001</v>
      </c>
      <c r="C10">
        <v>-123.391472306</v>
      </c>
      <c r="D10">
        <v>3.6762070358693402</v>
      </c>
    </row>
    <row r="11" spans="1:4" x14ac:dyDescent="0.25">
      <c r="A11">
        <v>6053</v>
      </c>
      <c r="B11">
        <v>36.217199999999998</v>
      </c>
      <c r="C11">
        <v>-121.23900174000001</v>
      </c>
      <c r="D11">
        <v>4.6231041666666703</v>
      </c>
    </row>
    <row r="12" spans="1:4" x14ac:dyDescent="0.25">
      <c r="A12">
        <v>6055</v>
      </c>
      <c r="B12">
        <v>38.506500000000003</v>
      </c>
      <c r="C12">
        <v>-122.33051927</v>
      </c>
      <c r="D12">
        <v>3.35666666666667</v>
      </c>
    </row>
    <row r="13" spans="1:4" x14ac:dyDescent="0.25">
      <c r="A13">
        <v>6059</v>
      </c>
      <c r="B13">
        <v>33.702800000000003</v>
      </c>
      <c r="C13">
        <v>-117.761144622</v>
      </c>
      <c r="D13">
        <v>3.3333333333333299</v>
      </c>
    </row>
    <row r="14" spans="1:4" x14ac:dyDescent="0.25">
      <c r="A14">
        <v>6067</v>
      </c>
      <c r="B14">
        <v>38.449399999999997</v>
      </c>
      <c r="C14">
        <v>-121.34428243000001</v>
      </c>
      <c r="D14">
        <v>3.9042745143301398</v>
      </c>
    </row>
    <row r="15" spans="1:4" x14ac:dyDescent="0.25">
      <c r="A15">
        <v>6073</v>
      </c>
      <c r="B15">
        <v>33.034100000000002</v>
      </c>
      <c r="C15">
        <v>-116.735111546</v>
      </c>
      <c r="D15">
        <v>8.1238095238095198</v>
      </c>
    </row>
    <row r="16" spans="1:4" x14ac:dyDescent="0.25">
      <c r="A16">
        <v>6075</v>
      </c>
      <c r="B16">
        <v>37.755800000000001</v>
      </c>
      <c r="C16">
        <v>-122.448817238</v>
      </c>
      <c r="D16">
        <v>4.6465701010483897</v>
      </c>
    </row>
    <row r="17" spans="1:4" x14ac:dyDescent="0.25">
      <c r="A17">
        <v>6077</v>
      </c>
      <c r="B17">
        <v>37.934899999999999</v>
      </c>
      <c r="C17">
        <v>-121.27144333699999</v>
      </c>
      <c r="D17">
        <v>5.2408273740406202</v>
      </c>
    </row>
    <row r="18" spans="1:4" x14ac:dyDescent="0.25">
      <c r="A18">
        <v>6079</v>
      </c>
      <c r="B18">
        <v>35.387099999999997</v>
      </c>
      <c r="C18">
        <v>-120.40437852300001</v>
      </c>
      <c r="D18">
        <v>9.5</v>
      </c>
    </row>
    <row r="19" spans="1:4" x14ac:dyDescent="0.25">
      <c r="A19">
        <v>6081</v>
      </c>
      <c r="B19">
        <v>37.423499999999997</v>
      </c>
      <c r="C19">
        <v>-122.327135949</v>
      </c>
      <c r="D19">
        <v>5.1666666666666696</v>
      </c>
    </row>
    <row r="20" spans="1:4" x14ac:dyDescent="0.25">
      <c r="A20">
        <v>6083</v>
      </c>
      <c r="B20">
        <v>34.673000000000002</v>
      </c>
      <c r="C20">
        <v>-120.01642844</v>
      </c>
      <c r="D20">
        <v>9.5</v>
      </c>
    </row>
    <row r="21" spans="1:4" x14ac:dyDescent="0.25">
      <c r="A21">
        <v>6085</v>
      </c>
      <c r="B21">
        <v>37.232500000000002</v>
      </c>
      <c r="C21">
        <v>-121.696266333</v>
      </c>
      <c r="D21">
        <v>6.5</v>
      </c>
    </row>
    <row r="22" spans="1:4" x14ac:dyDescent="0.25">
      <c r="A22">
        <v>6087</v>
      </c>
      <c r="B22">
        <v>37.056199999999997</v>
      </c>
      <c r="C22">
        <v>-122.0017701</v>
      </c>
      <c r="D22">
        <v>5.88642960703024</v>
      </c>
    </row>
    <row r="23" spans="1:4" x14ac:dyDescent="0.25">
      <c r="A23">
        <v>6095</v>
      </c>
      <c r="B23">
        <v>38.270400000000002</v>
      </c>
      <c r="C23">
        <v>-121.93175975</v>
      </c>
      <c r="D23">
        <v>3.08</v>
      </c>
    </row>
    <row r="24" spans="1:4" x14ac:dyDescent="0.25">
      <c r="A24">
        <v>6097</v>
      </c>
      <c r="B24">
        <v>38.528399999999998</v>
      </c>
      <c r="C24">
        <v>-122.88723396</v>
      </c>
      <c r="D24">
        <v>3.08</v>
      </c>
    </row>
    <row r="25" spans="1:4" x14ac:dyDescent="0.25">
      <c r="A25">
        <v>6111</v>
      </c>
      <c r="B25">
        <v>34.456400000000002</v>
      </c>
      <c r="C25">
        <v>-119.08370127400001</v>
      </c>
      <c r="D25">
        <v>7.8305904390225196</v>
      </c>
    </row>
    <row r="26" spans="1:4" x14ac:dyDescent="0.25">
      <c r="A26">
        <v>6113</v>
      </c>
      <c r="B26">
        <v>38.686599999999999</v>
      </c>
      <c r="C26">
        <v>-121.901601762</v>
      </c>
      <c r="D26">
        <v>3.2491392229675</v>
      </c>
    </row>
    <row r="27" spans="1:4" x14ac:dyDescent="0.25">
      <c r="A27">
        <v>9001</v>
      </c>
      <c r="B27">
        <v>41.271099999999997</v>
      </c>
      <c r="C27">
        <v>-73.389183575000004</v>
      </c>
      <c r="D27">
        <v>4.43333333333333</v>
      </c>
    </row>
    <row r="28" spans="1:4" x14ac:dyDescent="0.25">
      <c r="A28">
        <v>9003</v>
      </c>
      <c r="B28">
        <v>41.806399999999996</v>
      </c>
      <c r="C28">
        <v>-72.732832020399997</v>
      </c>
      <c r="D28">
        <v>3.6040802425115901</v>
      </c>
    </row>
    <row r="29" spans="1:4" x14ac:dyDescent="0.25">
      <c r="A29">
        <v>9007</v>
      </c>
      <c r="B29">
        <v>41.463099999999997</v>
      </c>
      <c r="C29">
        <v>-72.534935269499996</v>
      </c>
      <c r="D29">
        <v>3.5416666666666701</v>
      </c>
    </row>
    <row r="30" spans="1:4" x14ac:dyDescent="0.25">
      <c r="A30">
        <v>9009</v>
      </c>
      <c r="B30">
        <v>41.410499999999999</v>
      </c>
      <c r="C30">
        <v>-72.932285460499997</v>
      </c>
      <c r="D30">
        <v>4.2333333333333298</v>
      </c>
    </row>
    <row r="31" spans="1:4" x14ac:dyDescent="0.25">
      <c r="A31">
        <v>9011</v>
      </c>
      <c r="B31">
        <v>41.486800000000002</v>
      </c>
      <c r="C31">
        <v>-72.102108857299996</v>
      </c>
      <c r="D31">
        <v>2.2022222222222201</v>
      </c>
    </row>
    <row r="32" spans="1:4" x14ac:dyDescent="0.25">
      <c r="A32">
        <v>10001</v>
      </c>
      <c r="B32">
        <v>39.086300000000001</v>
      </c>
      <c r="C32">
        <v>-75.568205561499994</v>
      </c>
      <c r="D32">
        <v>4.7021875</v>
      </c>
    </row>
    <row r="33" spans="1:4" x14ac:dyDescent="0.25">
      <c r="A33">
        <v>10003</v>
      </c>
      <c r="B33">
        <v>39.581400000000002</v>
      </c>
      <c r="C33">
        <v>-75.647828351900003</v>
      </c>
      <c r="D33">
        <v>10.962949999999999</v>
      </c>
    </row>
    <row r="34" spans="1:4" x14ac:dyDescent="0.25">
      <c r="A34">
        <v>10005</v>
      </c>
      <c r="B34">
        <v>38.660699999999999</v>
      </c>
      <c r="C34">
        <v>-75.389981171000002</v>
      </c>
      <c r="D34">
        <v>4.0954545454545501</v>
      </c>
    </row>
    <row r="35" spans="1:4" x14ac:dyDescent="0.25">
      <c r="A35">
        <v>11001</v>
      </c>
      <c r="B35">
        <v>38.904699999999998</v>
      </c>
      <c r="C35">
        <v>-77.016299781599997</v>
      </c>
      <c r="D35">
        <v>5.1622372468347999</v>
      </c>
    </row>
    <row r="36" spans="1:4" x14ac:dyDescent="0.25">
      <c r="A36">
        <v>12005</v>
      </c>
      <c r="B36">
        <v>30.2651</v>
      </c>
      <c r="C36">
        <v>-85.620242044899996</v>
      </c>
      <c r="D36">
        <v>5.7663489486662503</v>
      </c>
    </row>
    <row r="37" spans="1:4" x14ac:dyDescent="0.25">
      <c r="A37">
        <v>12009</v>
      </c>
      <c r="B37">
        <v>28.293500000000002</v>
      </c>
      <c r="C37">
        <v>-80.732212279500004</v>
      </c>
      <c r="D37">
        <v>4.4738095238095203</v>
      </c>
    </row>
    <row r="38" spans="1:4" x14ac:dyDescent="0.25">
      <c r="A38">
        <v>12011</v>
      </c>
      <c r="B38">
        <v>26.1523</v>
      </c>
      <c r="C38">
        <v>-80.487256181299998</v>
      </c>
      <c r="D38">
        <v>4.5788452713934999</v>
      </c>
    </row>
    <row r="39" spans="1:4" x14ac:dyDescent="0.25">
      <c r="A39">
        <v>12015</v>
      </c>
      <c r="B39">
        <v>26.905799999999999</v>
      </c>
      <c r="C39">
        <v>-81.911753876600002</v>
      </c>
      <c r="D39">
        <v>4.8333333333333304</v>
      </c>
    </row>
    <row r="40" spans="1:4" x14ac:dyDescent="0.25">
      <c r="A40">
        <v>12017</v>
      </c>
      <c r="B40">
        <v>28.8489</v>
      </c>
      <c r="C40">
        <v>-82.477029101300005</v>
      </c>
      <c r="D40">
        <v>4.7111111111111104</v>
      </c>
    </row>
    <row r="41" spans="1:4" x14ac:dyDescent="0.25">
      <c r="A41">
        <v>12019</v>
      </c>
      <c r="B41">
        <v>29.9831</v>
      </c>
      <c r="C41">
        <v>-81.857861639500001</v>
      </c>
      <c r="D41">
        <v>4.3060487498876201</v>
      </c>
    </row>
    <row r="42" spans="1:4" x14ac:dyDescent="0.25">
      <c r="A42">
        <v>12021</v>
      </c>
      <c r="B42">
        <v>26.117100000000001</v>
      </c>
      <c r="C42">
        <v>-81.344648634699993</v>
      </c>
      <c r="D42">
        <v>4.8666666666666698</v>
      </c>
    </row>
    <row r="43" spans="1:4" x14ac:dyDescent="0.25">
      <c r="A43">
        <v>12027</v>
      </c>
      <c r="B43">
        <v>27.186299999999999</v>
      </c>
      <c r="C43">
        <v>-81.809413287699996</v>
      </c>
      <c r="D43">
        <v>4.4514850830238597</v>
      </c>
    </row>
    <row r="44" spans="1:4" x14ac:dyDescent="0.25">
      <c r="A44">
        <v>12029</v>
      </c>
      <c r="B44">
        <v>29.608000000000001</v>
      </c>
      <c r="C44">
        <v>-83.158786059899995</v>
      </c>
      <c r="D44">
        <v>5.18047619047619</v>
      </c>
    </row>
    <row r="45" spans="1:4" x14ac:dyDescent="0.25">
      <c r="A45">
        <v>12031</v>
      </c>
      <c r="B45">
        <v>30.331700000000001</v>
      </c>
      <c r="C45">
        <v>-81.670630979699993</v>
      </c>
      <c r="D45">
        <v>3.7581799877038899</v>
      </c>
    </row>
    <row r="46" spans="1:4" x14ac:dyDescent="0.25">
      <c r="A46">
        <v>12033</v>
      </c>
      <c r="B46">
        <v>30.667999999999999</v>
      </c>
      <c r="C46">
        <v>-87.362439459399994</v>
      </c>
      <c r="D46">
        <v>5.6664109684009301</v>
      </c>
    </row>
    <row r="47" spans="1:4" x14ac:dyDescent="0.25">
      <c r="A47">
        <v>12035</v>
      </c>
      <c r="B47">
        <v>29.461400000000001</v>
      </c>
      <c r="C47">
        <v>-81.313574892700004</v>
      </c>
      <c r="D47">
        <v>4.2183956724588603</v>
      </c>
    </row>
    <row r="48" spans="1:4" x14ac:dyDescent="0.25">
      <c r="A48">
        <v>12037</v>
      </c>
      <c r="B48">
        <v>29.873799999999999</v>
      </c>
      <c r="C48">
        <v>-84.808862215100007</v>
      </c>
      <c r="D48">
        <v>6.2805520833333297</v>
      </c>
    </row>
    <row r="49" spans="1:4" x14ac:dyDescent="0.25">
      <c r="A49">
        <v>12045</v>
      </c>
      <c r="B49">
        <v>29.954000000000001</v>
      </c>
      <c r="C49">
        <v>-85.223447112599999</v>
      </c>
      <c r="D49">
        <v>6.5933333333333302</v>
      </c>
    </row>
    <row r="50" spans="1:4" x14ac:dyDescent="0.25">
      <c r="A50">
        <v>12053</v>
      </c>
      <c r="B50">
        <v>28.553799999999999</v>
      </c>
      <c r="C50">
        <v>-82.425540017900005</v>
      </c>
      <c r="D50">
        <v>4.8666666666666698</v>
      </c>
    </row>
    <row r="51" spans="1:4" x14ac:dyDescent="0.25">
      <c r="A51">
        <v>12057</v>
      </c>
      <c r="B51">
        <v>27.929200000000002</v>
      </c>
      <c r="C51">
        <v>-82.309589775000006</v>
      </c>
      <c r="D51">
        <v>3.3285714285714301</v>
      </c>
    </row>
    <row r="52" spans="1:4" x14ac:dyDescent="0.25">
      <c r="A52">
        <v>12061</v>
      </c>
      <c r="B52">
        <v>27.694299999999998</v>
      </c>
      <c r="C52">
        <v>-80.606368463099997</v>
      </c>
      <c r="D52">
        <v>4.8333333333333304</v>
      </c>
    </row>
    <row r="53" spans="1:4" x14ac:dyDescent="0.25">
      <c r="A53">
        <v>12065</v>
      </c>
      <c r="B53">
        <v>30.437799999999999</v>
      </c>
      <c r="C53">
        <v>-83.895185699300001</v>
      </c>
      <c r="D53">
        <v>4.7414285714285702</v>
      </c>
    </row>
    <row r="54" spans="1:4" x14ac:dyDescent="0.25">
      <c r="A54">
        <v>12069</v>
      </c>
      <c r="B54">
        <v>28.761500000000002</v>
      </c>
      <c r="C54">
        <v>-81.711264671699993</v>
      </c>
      <c r="D54">
        <v>4.4306287149313697</v>
      </c>
    </row>
    <row r="55" spans="1:4" x14ac:dyDescent="0.25">
      <c r="A55">
        <v>12071</v>
      </c>
      <c r="B55">
        <v>26.577400000000001</v>
      </c>
      <c r="C55">
        <v>-81.835395842400004</v>
      </c>
      <c r="D55">
        <v>4.0166666666666702</v>
      </c>
    </row>
    <row r="56" spans="1:4" x14ac:dyDescent="0.25">
      <c r="A56">
        <v>12075</v>
      </c>
      <c r="B56">
        <v>29.319299999999998</v>
      </c>
      <c r="C56">
        <v>-82.742542554500005</v>
      </c>
      <c r="D56">
        <v>6.98114285714286</v>
      </c>
    </row>
    <row r="57" spans="1:4" x14ac:dyDescent="0.25">
      <c r="A57">
        <v>12077</v>
      </c>
      <c r="B57">
        <v>30.241399999999999</v>
      </c>
      <c r="C57">
        <v>-84.882912665600003</v>
      </c>
      <c r="D57">
        <v>5.5177544314700802</v>
      </c>
    </row>
    <row r="58" spans="1:4" x14ac:dyDescent="0.25">
      <c r="A58">
        <v>12081</v>
      </c>
      <c r="B58">
        <v>27.471900000000002</v>
      </c>
      <c r="C58">
        <v>-82.315575127100004</v>
      </c>
      <c r="D58">
        <v>4.8333333333333304</v>
      </c>
    </row>
    <row r="59" spans="1:4" x14ac:dyDescent="0.25">
      <c r="A59">
        <v>12083</v>
      </c>
      <c r="B59">
        <v>29.2102</v>
      </c>
      <c r="C59">
        <v>-82.056655408500006</v>
      </c>
      <c r="D59">
        <v>5.0258652139857798</v>
      </c>
    </row>
    <row r="60" spans="1:4" x14ac:dyDescent="0.25">
      <c r="A60">
        <v>12085</v>
      </c>
      <c r="B60">
        <v>27.077500000000001</v>
      </c>
      <c r="C60">
        <v>-80.4312498428</v>
      </c>
      <c r="D60">
        <v>4.8333333333333304</v>
      </c>
    </row>
    <row r="61" spans="1:4" x14ac:dyDescent="0.25">
      <c r="A61">
        <v>12086</v>
      </c>
      <c r="B61">
        <v>25.6126</v>
      </c>
      <c r="C61">
        <v>-80.561437423000001</v>
      </c>
      <c r="D61">
        <v>4.5228780718823502</v>
      </c>
    </row>
    <row r="62" spans="1:4" x14ac:dyDescent="0.25">
      <c r="A62">
        <v>12087</v>
      </c>
      <c r="B62">
        <v>25.3751</v>
      </c>
      <c r="C62">
        <v>-81.0773666658</v>
      </c>
      <c r="D62">
        <v>4.3819047619047602</v>
      </c>
    </row>
    <row r="63" spans="1:4" x14ac:dyDescent="0.25">
      <c r="A63">
        <v>12089</v>
      </c>
      <c r="B63">
        <v>30.610299999999999</v>
      </c>
      <c r="C63">
        <v>-81.8017657165</v>
      </c>
      <c r="D63">
        <v>3.3768954344682802</v>
      </c>
    </row>
    <row r="64" spans="1:4" x14ac:dyDescent="0.25">
      <c r="A64">
        <v>12091</v>
      </c>
      <c r="B64">
        <v>30.690899999999999</v>
      </c>
      <c r="C64">
        <v>-86.591792988899996</v>
      </c>
      <c r="D64">
        <v>6.1734989208534303</v>
      </c>
    </row>
    <row r="65" spans="1:4" x14ac:dyDescent="0.25">
      <c r="A65">
        <v>12095</v>
      </c>
      <c r="B65">
        <v>28.514399999999998</v>
      </c>
      <c r="C65">
        <v>-81.323483386700005</v>
      </c>
      <c r="D65">
        <v>4.4016605530891102</v>
      </c>
    </row>
    <row r="66" spans="1:4" x14ac:dyDescent="0.25">
      <c r="A66">
        <v>12099</v>
      </c>
      <c r="B66">
        <v>26.647600000000001</v>
      </c>
      <c r="C66">
        <v>-80.4654609631</v>
      </c>
      <c r="D66">
        <v>4.7105816480536902</v>
      </c>
    </row>
    <row r="67" spans="1:4" x14ac:dyDescent="0.25">
      <c r="A67">
        <v>12101</v>
      </c>
      <c r="B67">
        <v>28.308900000000001</v>
      </c>
      <c r="C67">
        <v>-82.393904875800004</v>
      </c>
      <c r="D67">
        <v>4.4559605178185802</v>
      </c>
    </row>
    <row r="68" spans="1:4" x14ac:dyDescent="0.25">
      <c r="A68">
        <v>12103</v>
      </c>
      <c r="B68">
        <v>27.921600000000002</v>
      </c>
      <c r="C68">
        <v>-82.723540780700006</v>
      </c>
      <c r="D68">
        <v>4.8333333333333304</v>
      </c>
    </row>
    <row r="69" spans="1:4" x14ac:dyDescent="0.25">
      <c r="A69">
        <v>12107</v>
      </c>
      <c r="B69">
        <v>29.608599999999999</v>
      </c>
      <c r="C69">
        <v>-81.744324025400005</v>
      </c>
      <c r="D69">
        <v>4.3648933640435601</v>
      </c>
    </row>
    <row r="70" spans="1:4" x14ac:dyDescent="0.25">
      <c r="A70">
        <v>12109</v>
      </c>
      <c r="B70">
        <v>29.901700000000002</v>
      </c>
      <c r="C70">
        <v>-81.440630846700003</v>
      </c>
      <c r="D70">
        <v>2.9381111111111098</v>
      </c>
    </row>
    <row r="71" spans="1:4" x14ac:dyDescent="0.25">
      <c r="A71">
        <v>12111</v>
      </c>
      <c r="B71">
        <v>27.377500000000001</v>
      </c>
      <c r="C71">
        <v>-80.470903263899999</v>
      </c>
      <c r="D71">
        <v>4.7860725214359796</v>
      </c>
    </row>
    <row r="72" spans="1:4" x14ac:dyDescent="0.25">
      <c r="A72">
        <v>12113</v>
      </c>
      <c r="B72">
        <v>30.700399999999998</v>
      </c>
      <c r="C72">
        <v>-87.021946331300001</v>
      </c>
      <c r="D72">
        <v>5.7926977720233097</v>
      </c>
    </row>
    <row r="73" spans="1:4" x14ac:dyDescent="0.25">
      <c r="A73">
        <v>12115</v>
      </c>
      <c r="B73">
        <v>27.1845</v>
      </c>
      <c r="C73">
        <v>-82.331605261999997</v>
      </c>
      <c r="D73">
        <v>4.4586784975868703</v>
      </c>
    </row>
    <row r="74" spans="1:4" x14ac:dyDescent="0.25">
      <c r="A74">
        <v>12123</v>
      </c>
      <c r="B74">
        <v>30.0472</v>
      </c>
      <c r="C74">
        <v>-83.603340091899994</v>
      </c>
      <c r="D74">
        <v>4.28571428571429</v>
      </c>
    </row>
    <row r="75" spans="1:4" x14ac:dyDescent="0.25">
      <c r="A75">
        <v>12127</v>
      </c>
      <c r="B75">
        <v>29.058399999999999</v>
      </c>
      <c r="C75">
        <v>-81.181954845999996</v>
      </c>
      <c r="D75">
        <v>4.1678392618041702</v>
      </c>
    </row>
    <row r="76" spans="1:4" x14ac:dyDescent="0.25">
      <c r="A76">
        <v>12129</v>
      </c>
      <c r="B76">
        <v>30.168500000000002</v>
      </c>
      <c r="C76">
        <v>-84.401446102199998</v>
      </c>
      <c r="D76">
        <v>3.9251428571428599</v>
      </c>
    </row>
    <row r="77" spans="1:4" x14ac:dyDescent="0.25">
      <c r="A77">
        <v>12131</v>
      </c>
      <c r="B77">
        <v>30.6434</v>
      </c>
      <c r="C77">
        <v>-86.169717268200003</v>
      </c>
      <c r="D77">
        <v>5.5985823338045497</v>
      </c>
    </row>
    <row r="78" spans="1:4" x14ac:dyDescent="0.25">
      <c r="A78">
        <v>13029</v>
      </c>
      <c r="B78">
        <v>32.014600000000002</v>
      </c>
      <c r="C78">
        <v>-81.443753082100002</v>
      </c>
      <c r="D78">
        <v>2.90525877567549</v>
      </c>
    </row>
    <row r="79" spans="1:4" x14ac:dyDescent="0.25">
      <c r="A79">
        <v>13039</v>
      </c>
      <c r="B79">
        <v>30.930499999999999</v>
      </c>
      <c r="C79">
        <v>-81.670325243299999</v>
      </c>
      <c r="D79">
        <v>2.6092341890365001</v>
      </c>
    </row>
    <row r="80" spans="1:4" x14ac:dyDescent="0.25">
      <c r="A80">
        <v>13051</v>
      </c>
      <c r="B80">
        <v>32.004199999999997</v>
      </c>
      <c r="C80">
        <v>-81.132505773800005</v>
      </c>
      <c r="D80">
        <v>3.0380952380952402</v>
      </c>
    </row>
    <row r="81" spans="1:4" x14ac:dyDescent="0.25">
      <c r="A81">
        <v>13103</v>
      </c>
      <c r="B81">
        <v>32.367400000000004</v>
      </c>
      <c r="C81">
        <v>-81.341326839299995</v>
      </c>
      <c r="D81">
        <v>3.3428571428571399</v>
      </c>
    </row>
    <row r="82" spans="1:4" x14ac:dyDescent="0.25">
      <c r="A82">
        <v>13127</v>
      </c>
      <c r="B82">
        <v>31.230699999999999</v>
      </c>
      <c r="C82">
        <v>-81.539578062100006</v>
      </c>
      <c r="D82">
        <v>2.4476059255519198</v>
      </c>
    </row>
    <row r="83" spans="1:4" x14ac:dyDescent="0.25">
      <c r="A83">
        <v>13179</v>
      </c>
      <c r="B83">
        <v>31.827999999999999</v>
      </c>
      <c r="C83">
        <v>-81.494618118299996</v>
      </c>
      <c r="D83">
        <v>2.7230814549159899</v>
      </c>
    </row>
    <row r="84" spans="1:4" x14ac:dyDescent="0.25">
      <c r="A84">
        <v>13191</v>
      </c>
      <c r="B84">
        <v>31.495200000000001</v>
      </c>
      <c r="C84">
        <v>-81.407243748900001</v>
      </c>
      <c r="D84">
        <v>1.89051956825641</v>
      </c>
    </row>
    <row r="85" spans="1:4" x14ac:dyDescent="0.25">
      <c r="A85">
        <v>22005</v>
      </c>
      <c r="B85">
        <v>30.203499999999998</v>
      </c>
      <c r="C85">
        <v>-90.911329984700004</v>
      </c>
      <c r="D85">
        <v>7.2592235205918101</v>
      </c>
    </row>
    <row r="86" spans="1:4" x14ac:dyDescent="0.25">
      <c r="A86">
        <v>22007</v>
      </c>
      <c r="B86">
        <v>29.9008</v>
      </c>
      <c r="C86">
        <v>-91.062591041900006</v>
      </c>
      <c r="D86">
        <v>7.3210601883086897</v>
      </c>
    </row>
    <row r="87" spans="1:4" x14ac:dyDescent="0.25">
      <c r="A87">
        <v>22019</v>
      </c>
      <c r="B87">
        <v>30.229299999999999</v>
      </c>
      <c r="C87">
        <v>-93.358009845400005</v>
      </c>
      <c r="D87">
        <v>6.05297434934762</v>
      </c>
    </row>
    <row r="88" spans="1:4" x14ac:dyDescent="0.25">
      <c r="A88">
        <v>22023</v>
      </c>
      <c r="B88">
        <v>29.873799999999999</v>
      </c>
      <c r="C88">
        <v>-93.191264462800007</v>
      </c>
      <c r="D88">
        <v>5.9958280790128198</v>
      </c>
    </row>
    <row r="89" spans="1:4" x14ac:dyDescent="0.25">
      <c r="A89">
        <v>22045</v>
      </c>
      <c r="B89">
        <v>29.893599999999999</v>
      </c>
      <c r="C89">
        <v>-91.731725564800001</v>
      </c>
      <c r="D89">
        <v>5.80555555555555</v>
      </c>
    </row>
    <row r="90" spans="1:4" x14ac:dyDescent="0.25">
      <c r="A90">
        <v>22047</v>
      </c>
      <c r="B90">
        <v>30.258500000000002</v>
      </c>
      <c r="C90">
        <v>-91.349362123700004</v>
      </c>
      <c r="D90">
        <v>7.2345416543121797</v>
      </c>
    </row>
    <row r="91" spans="1:4" x14ac:dyDescent="0.25">
      <c r="A91">
        <v>22051</v>
      </c>
      <c r="B91">
        <v>29.8231</v>
      </c>
      <c r="C91">
        <v>-90.137059108800003</v>
      </c>
      <c r="D91">
        <v>6.6549855670596196</v>
      </c>
    </row>
    <row r="92" spans="1:4" x14ac:dyDescent="0.25">
      <c r="A92">
        <v>22053</v>
      </c>
      <c r="B92">
        <v>30.267700000000001</v>
      </c>
      <c r="C92">
        <v>-92.814127039499994</v>
      </c>
      <c r="D92">
        <v>6.5662110723065998</v>
      </c>
    </row>
    <row r="93" spans="1:4" x14ac:dyDescent="0.25">
      <c r="A93">
        <v>22057</v>
      </c>
      <c r="B93">
        <v>29.557500000000001</v>
      </c>
      <c r="C93">
        <v>-90.421335472799996</v>
      </c>
      <c r="D93">
        <v>7.0466666666666704</v>
      </c>
    </row>
    <row r="94" spans="1:4" x14ac:dyDescent="0.25">
      <c r="A94">
        <v>22063</v>
      </c>
      <c r="B94">
        <v>30.437799999999999</v>
      </c>
      <c r="C94">
        <v>-90.723541778200001</v>
      </c>
      <c r="D94">
        <v>6.73315154743843</v>
      </c>
    </row>
    <row r="95" spans="1:4" x14ac:dyDescent="0.25">
      <c r="A95">
        <v>22071</v>
      </c>
      <c r="B95">
        <v>30.0688</v>
      </c>
      <c r="C95">
        <v>-89.930878944300005</v>
      </c>
      <c r="D95">
        <v>6.6238095238095198</v>
      </c>
    </row>
    <row r="96" spans="1:4" x14ac:dyDescent="0.25">
      <c r="A96">
        <v>22075</v>
      </c>
      <c r="B96">
        <v>29.426500000000001</v>
      </c>
      <c r="C96">
        <v>-89.600880061699996</v>
      </c>
      <c r="D96">
        <v>7.3775000000000004</v>
      </c>
    </row>
    <row r="97" spans="1:4" x14ac:dyDescent="0.25">
      <c r="A97">
        <v>22087</v>
      </c>
      <c r="B97">
        <v>29.885000000000002</v>
      </c>
      <c r="C97">
        <v>-89.537523463100001</v>
      </c>
      <c r="D97">
        <v>6.5944444444444397</v>
      </c>
    </row>
    <row r="98" spans="1:4" x14ac:dyDescent="0.25">
      <c r="A98">
        <v>22089</v>
      </c>
      <c r="B98">
        <v>29.9133</v>
      </c>
      <c r="C98">
        <v>-90.358192051299994</v>
      </c>
      <c r="D98">
        <v>7.0539711430136203</v>
      </c>
    </row>
    <row r="99" spans="1:4" x14ac:dyDescent="0.25">
      <c r="A99">
        <v>22093</v>
      </c>
      <c r="B99">
        <v>30.026299999999999</v>
      </c>
      <c r="C99">
        <v>-90.796256478700002</v>
      </c>
      <c r="D99">
        <v>7.4974937875617096</v>
      </c>
    </row>
    <row r="100" spans="1:4" x14ac:dyDescent="0.25">
      <c r="A100">
        <v>22095</v>
      </c>
      <c r="B100">
        <v>30.113499999999998</v>
      </c>
      <c r="C100">
        <v>-90.507684726299999</v>
      </c>
      <c r="D100">
        <v>7.01619893626295</v>
      </c>
    </row>
    <row r="101" spans="1:4" x14ac:dyDescent="0.25">
      <c r="A101">
        <v>22099</v>
      </c>
      <c r="B101">
        <v>30.129100000000001</v>
      </c>
      <c r="C101">
        <v>-91.608288315899998</v>
      </c>
      <c r="D101">
        <v>6.9787762917638503</v>
      </c>
    </row>
    <row r="102" spans="1:4" x14ac:dyDescent="0.25">
      <c r="A102">
        <v>22101</v>
      </c>
      <c r="B102">
        <v>29.719799999999999</v>
      </c>
      <c r="C102">
        <v>-91.449572951099995</v>
      </c>
      <c r="D102">
        <v>7.41041666666667</v>
      </c>
    </row>
    <row r="103" spans="1:4" x14ac:dyDescent="0.25">
      <c r="A103">
        <v>22103</v>
      </c>
      <c r="B103">
        <v>30.406700000000001</v>
      </c>
      <c r="C103">
        <v>-89.963614122300001</v>
      </c>
      <c r="D103">
        <v>6.1357142857142897</v>
      </c>
    </row>
    <row r="104" spans="1:4" x14ac:dyDescent="0.25">
      <c r="A104">
        <v>22105</v>
      </c>
      <c r="B104">
        <v>30.634599999999999</v>
      </c>
      <c r="C104">
        <v>-90.408112146600004</v>
      </c>
      <c r="D104">
        <v>6.4920371847870202</v>
      </c>
    </row>
    <row r="105" spans="1:4" x14ac:dyDescent="0.25">
      <c r="A105">
        <v>22109</v>
      </c>
      <c r="B105">
        <v>29.402799999999999</v>
      </c>
      <c r="C105">
        <v>-90.853020983600004</v>
      </c>
      <c r="D105">
        <v>8.8044836601377803</v>
      </c>
    </row>
    <row r="106" spans="1:4" x14ac:dyDescent="0.25">
      <c r="A106">
        <v>22113</v>
      </c>
      <c r="B106">
        <v>29.845099999999999</v>
      </c>
      <c r="C106">
        <v>-92.322937398400001</v>
      </c>
      <c r="D106">
        <v>8.1166666666666707</v>
      </c>
    </row>
    <row r="107" spans="1:4" x14ac:dyDescent="0.25">
      <c r="A107">
        <v>23005</v>
      </c>
      <c r="B107">
        <v>43.846499999999999</v>
      </c>
      <c r="C107">
        <v>-70.397005966400002</v>
      </c>
      <c r="D107">
        <v>3.6866666666666701</v>
      </c>
    </row>
    <row r="108" spans="1:4" x14ac:dyDescent="0.25">
      <c r="A108">
        <v>23009</v>
      </c>
      <c r="B108">
        <v>44.659799999999997</v>
      </c>
      <c r="C108">
        <v>-68.358599526999996</v>
      </c>
      <c r="D108">
        <v>3.7666666666666702</v>
      </c>
    </row>
    <row r="109" spans="1:4" x14ac:dyDescent="0.25">
      <c r="A109">
        <v>23011</v>
      </c>
      <c r="B109">
        <v>44.409100000000002</v>
      </c>
      <c r="C109">
        <v>-69.767327019899994</v>
      </c>
      <c r="D109">
        <v>3.7825484584933702</v>
      </c>
    </row>
    <row r="110" spans="1:4" x14ac:dyDescent="0.25">
      <c r="A110">
        <v>23013</v>
      </c>
      <c r="B110">
        <v>44.141500000000001</v>
      </c>
      <c r="C110">
        <v>-69.159133398999998</v>
      </c>
      <c r="D110">
        <v>3.7642265389259699</v>
      </c>
    </row>
    <row r="111" spans="1:4" x14ac:dyDescent="0.25">
      <c r="A111">
        <v>23015</v>
      </c>
      <c r="B111">
        <v>44.065899999999999</v>
      </c>
      <c r="C111">
        <v>-69.543817102099993</v>
      </c>
      <c r="D111">
        <v>3.6929422953300799</v>
      </c>
    </row>
    <row r="112" spans="1:4" x14ac:dyDescent="0.25">
      <c r="A112">
        <v>23019</v>
      </c>
      <c r="B112">
        <v>45.400599999999997</v>
      </c>
      <c r="C112">
        <v>-68.649457236100005</v>
      </c>
      <c r="D112">
        <v>3.6576517173452601</v>
      </c>
    </row>
    <row r="113" spans="1:4" x14ac:dyDescent="0.25">
      <c r="A113">
        <v>23023</v>
      </c>
      <c r="B113">
        <v>43.961399999999998</v>
      </c>
      <c r="C113">
        <v>-69.854599500199996</v>
      </c>
      <c r="D113">
        <v>3.7016752728014199</v>
      </c>
    </row>
    <row r="114" spans="1:4" x14ac:dyDescent="0.25">
      <c r="A114">
        <v>23027</v>
      </c>
      <c r="B114">
        <v>44.5015</v>
      </c>
      <c r="C114">
        <v>-69.142426761799996</v>
      </c>
      <c r="D114">
        <v>3.7405479443109</v>
      </c>
    </row>
    <row r="115" spans="1:4" x14ac:dyDescent="0.25">
      <c r="A115">
        <v>23029</v>
      </c>
      <c r="B115">
        <v>45.0291</v>
      </c>
      <c r="C115">
        <v>-67.6287844724</v>
      </c>
      <c r="D115">
        <v>3.32466666666667</v>
      </c>
    </row>
    <row r="116" spans="1:4" x14ac:dyDescent="0.25">
      <c r="A116">
        <v>23031</v>
      </c>
      <c r="B116">
        <v>43.477899999999998</v>
      </c>
      <c r="C116">
        <v>-70.714181677900001</v>
      </c>
      <c r="D116">
        <v>4.27558333333333</v>
      </c>
    </row>
    <row r="117" spans="1:4" x14ac:dyDescent="0.25">
      <c r="A117">
        <v>24003</v>
      </c>
      <c r="B117">
        <v>39.005800000000001</v>
      </c>
      <c r="C117">
        <v>-76.603683364899993</v>
      </c>
      <c r="D117">
        <v>4.9660000000000002</v>
      </c>
    </row>
    <row r="118" spans="1:4" x14ac:dyDescent="0.25">
      <c r="A118">
        <v>24005</v>
      </c>
      <c r="B118">
        <v>39.459699999999998</v>
      </c>
      <c r="C118">
        <v>-76.635540880600004</v>
      </c>
      <c r="D118">
        <v>5.5878276356050902</v>
      </c>
    </row>
    <row r="119" spans="1:4" x14ac:dyDescent="0.25">
      <c r="A119">
        <v>24009</v>
      </c>
      <c r="B119">
        <v>38.540100000000002</v>
      </c>
      <c r="C119">
        <v>-76.566694606499993</v>
      </c>
      <c r="D119">
        <v>7.2712986499836596</v>
      </c>
    </row>
    <row r="120" spans="1:4" x14ac:dyDescent="0.25">
      <c r="A120">
        <v>24011</v>
      </c>
      <c r="B120">
        <v>38.871699999999997</v>
      </c>
      <c r="C120">
        <v>-75.831549456499999</v>
      </c>
      <c r="D120">
        <v>4.9702342688007297</v>
      </c>
    </row>
    <row r="121" spans="1:4" x14ac:dyDescent="0.25">
      <c r="A121">
        <v>24015</v>
      </c>
      <c r="B121">
        <v>39.570700000000002</v>
      </c>
      <c r="C121">
        <v>-75.941040679899999</v>
      </c>
      <c r="D121">
        <v>6.4289895950830198</v>
      </c>
    </row>
    <row r="122" spans="1:4" x14ac:dyDescent="0.25">
      <c r="A122">
        <v>24017</v>
      </c>
      <c r="B122">
        <v>38.506300000000003</v>
      </c>
      <c r="C122">
        <v>-76.991695949100006</v>
      </c>
      <c r="D122">
        <v>6.5297104076108603</v>
      </c>
    </row>
    <row r="123" spans="1:4" x14ac:dyDescent="0.25">
      <c r="A123">
        <v>24019</v>
      </c>
      <c r="B123">
        <v>38.473700000000001</v>
      </c>
      <c r="C123">
        <v>-76.022957917300005</v>
      </c>
      <c r="D123">
        <v>5.3</v>
      </c>
    </row>
    <row r="124" spans="1:4" x14ac:dyDescent="0.25">
      <c r="A124">
        <v>24025</v>
      </c>
      <c r="B124">
        <v>39.556600000000003</v>
      </c>
      <c r="C124">
        <v>-76.315438821399994</v>
      </c>
      <c r="D124">
        <v>5.7783979575519702</v>
      </c>
    </row>
    <row r="125" spans="1:4" x14ac:dyDescent="0.25">
      <c r="A125">
        <v>24029</v>
      </c>
      <c r="B125">
        <v>39.254600000000003</v>
      </c>
      <c r="C125">
        <v>-76.0402079112</v>
      </c>
      <c r="D125">
        <v>3.1</v>
      </c>
    </row>
    <row r="126" spans="1:4" x14ac:dyDescent="0.25">
      <c r="A126">
        <v>24033</v>
      </c>
      <c r="B126">
        <v>38.829500000000003</v>
      </c>
      <c r="C126">
        <v>-76.847183600400001</v>
      </c>
      <c r="D126">
        <v>5.8326629835945702</v>
      </c>
    </row>
    <row r="127" spans="1:4" x14ac:dyDescent="0.25">
      <c r="A127">
        <v>24035</v>
      </c>
      <c r="B127">
        <v>39.066600000000001</v>
      </c>
      <c r="C127">
        <v>-76.023214725800003</v>
      </c>
      <c r="D127">
        <v>4.6111264604284603</v>
      </c>
    </row>
    <row r="128" spans="1:4" x14ac:dyDescent="0.25">
      <c r="A128">
        <v>24037</v>
      </c>
      <c r="B128">
        <v>38.301200000000001</v>
      </c>
      <c r="C128">
        <v>-76.605773900000003</v>
      </c>
      <c r="D128">
        <v>9.8571428571428594</v>
      </c>
    </row>
    <row r="129" spans="1:4" x14ac:dyDescent="0.25">
      <c r="A129">
        <v>24039</v>
      </c>
      <c r="B129">
        <v>38.113399999999999</v>
      </c>
      <c r="C129">
        <v>-75.759207394200004</v>
      </c>
      <c r="D129">
        <v>5.70444444444444</v>
      </c>
    </row>
    <row r="130" spans="1:4" x14ac:dyDescent="0.25">
      <c r="A130">
        <v>24041</v>
      </c>
      <c r="B130">
        <v>38.766300000000001</v>
      </c>
      <c r="C130">
        <v>-76.101354725899995</v>
      </c>
      <c r="D130">
        <v>6.75</v>
      </c>
    </row>
    <row r="131" spans="1:4" x14ac:dyDescent="0.25">
      <c r="A131">
        <v>24045</v>
      </c>
      <c r="B131">
        <v>38.372700000000002</v>
      </c>
      <c r="C131">
        <v>-75.6224770205</v>
      </c>
      <c r="D131">
        <v>4.5999999999999996</v>
      </c>
    </row>
    <row r="132" spans="1:4" x14ac:dyDescent="0.25">
      <c r="A132">
        <v>24047</v>
      </c>
      <c r="B132">
        <v>38.212800000000001</v>
      </c>
      <c r="C132">
        <v>-75.333822446200003</v>
      </c>
      <c r="D132">
        <v>4.875</v>
      </c>
    </row>
    <row r="133" spans="1:4" x14ac:dyDescent="0.25">
      <c r="A133">
        <v>24510</v>
      </c>
      <c r="B133">
        <v>39.301099999999998</v>
      </c>
      <c r="C133">
        <v>-76.610752872700004</v>
      </c>
      <c r="D133">
        <v>4.8045512171971199</v>
      </c>
    </row>
    <row r="134" spans="1:4" x14ac:dyDescent="0.25">
      <c r="A134">
        <v>25001</v>
      </c>
      <c r="B134">
        <v>41.723500000000001</v>
      </c>
      <c r="C134">
        <v>-70.290949515700007</v>
      </c>
      <c r="D134">
        <v>3.5878666666666699</v>
      </c>
    </row>
    <row r="135" spans="1:4" x14ac:dyDescent="0.25">
      <c r="A135">
        <v>25005</v>
      </c>
      <c r="B135">
        <v>41.796799999999998</v>
      </c>
      <c r="C135">
        <v>-71.114195209200005</v>
      </c>
      <c r="D135">
        <v>3.6570623305435501</v>
      </c>
    </row>
    <row r="136" spans="1:4" x14ac:dyDescent="0.25">
      <c r="A136">
        <v>25007</v>
      </c>
      <c r="B136">
        <v>41.397599999999997</v>
      </c>
      <c r="C136">
        <v>-70.651487914000001</v>
      </c>
      <c r="D136">
        <v>4.4866666666666699</v>
      </c>
    </row>
    <row r="137" spans="1:4" x14ac:dyDescent="0.25">
      <c r="A137">
        <v>25009</v>
      </c>
      <c r="B137">
        <v>42.672199999999997</v>
      </c>
      <c r="C137">
        <v>-70.951511428100005</v>
      </c>
      <c r="D137">
        <v>3.2973333333333299</v>
      </c>
    </row>
    <row r="138" spans="1:4" x14ac:dyDescent="0.25">
      <c r="A138">
        <v>25017</v>
      </c>
      <c r="B138">
        <v>42.485599999999998</v>
      </c>
      <c r="C138">
        <v>-71.391827323000001</v>
      </c>
      <c r="D138">
        <v>3.23088278637695</v>
      </c>
    </row>
    <row r="139" spans="1:4" x14ac:dyDescent="0.25">
      <c r="A139">
        <v>25019</v>
      </c>
      <c r="B139">
        <v>41.284500000000001</v>
      </c>
      <c r="C139">
        <v>-70.074871998999996</v>
      </c>
      <c r="D139">
        <v>4.4866666666666699</v>
      </c>
    </row>
    <row r="140" spans="1:4" x14ac:dyDescent="0.25">
      <c r="A140">
        <v>25021</v>
      </c>
      <c r="B140">
        <v>42.1614</v>
      </c>
      <c r="C140">
        <v>-71.209525964799994</v>
      </c>
      <c r="D140">
        <v>3.4921517581594101</v>
      </c>
    </row>
    <row r="141" spans="1:4" x14ac:dyDescent="0.25">
      <c r="A141">
        <v>25023</v>
      </c>
      <c r="B141">
        <v>41.953000000000003</v>
      </c>
      <c r="C141">
        <v>-70.812235727100003</v>
      </c>
      <c r="D141">
        <v>3.5582470650954798</v>
      </c>
    </row>
    <row r="142" spans="1:4" x14ac:dyDescent="0.25">
      <c r="A142">
        <v>25025</v>
      </c>
      <c r="B142">
        <v>42.333399999999997</v>
      </c>
      <c r="C142">
        <v>-71.066806629799999</v>
      </c>
      <c r="D142">
        <v>3.1380230886774299</v>
      </c>
    </row>
    <row r="143" spans="1:4" x14ac:dyDescent="0.25">
      <c r="A143">
        <v>28045</v>
      </c>
      <c r="B143">
        <v>30.415800000000001</v>
      </c>
      <c r="C143">
        <v>-89.488543829799994</v>
      </c>
      <c r="D143">
        <v>6.1405847214338296</v>
      </c>
    </row>
    <row r="144" spans="1:4" x14ac:dyDescent="0.25">
      <c r="A144">
        <v>28047</v>
      </c>
      <c r="B144">
        <v>30.510200000000001</v>
      </c>
      <c r="C144">
        <v>-89.114539830699997</v>
      </c>
      <c r="D144">
        <v>5.9344878802731396</v>
      </c>
    </row>
    <row r="145" spans="1:4" x14ac:dyDescent="0.25">
      <c r="A145">
        <v>28059</v>
      </c>
      <c r="B145">
        <v>30.541</v>
      </c>
      <c r="C145">
        <v>-88.6358709788</v>
      </c>
      <c r="D145">
        <v>4.8162226190476201</v>
      </c>
    </row>
    <row r="146" spans="1:4" x14ac:dyDescent="0.25">
      <c r="A146">
        <v>33015</v>
      </c>
      <c r="B146">
        <v>42.987499999999997</v>
      </c>
      <c r="C146">
        <v>-71.125168677299996</v>
      </c>
      <c r="D146">
        <v>2.7051904761904799</v>
      </c>
    </row>
    <row r="147" spans="1:4" x14ac:dyDescent="0.25">
      <c r="A147">
        <v>33017</v>
      </c>
      <c r="B147">
        <v>43.2973</v>
      </c>
      <c r="C147">
        <v>-71.029420806399997</v>
      </c>
      <c r="D147">
        <v>3.5098330248249701</v>
      </c>
    </row>
    <row r="148" spans="1:4" x14ac:dyDescent="0.25">
      <c r="A148">
        <v>34001</v>
      </c>
      <c r="B148">
        <v>39.477800000000002</v>
      </c>
      <c r="C148">
        <v>-74.660164602199998</v>
      </c>
      <c r="D148">
        <v>4.9083333333333297</v>
      </c>
    </row>
    <row r="149" spans="1:4" x14ac:dyDescent="0.25">
      <c r="A149">
        <v>34003</v>
      </c>
      <c r="B149">
        <v>40.959699999999998</v>
      </c>
      <c r="C149">
        <v>-74.074420076699994</v>
      </c>
      <c r="D149">
        <v>2.5650616619549398</v>
      </c>
    </row>
    <row r="150" spans="1:4" x14ac:dyDescent="0.25">
      <c r="A150">
        <v>34005</v>
      </c>
      <c r="B150">
        <v>39.877600000000001</v>
      </c>
      <c r="C150">
        <v>-74.668096949399995</v>
      </c>
      <c r="D150">
        <v>3.8046514881101299</v>
      </c>
    </row>
    <row r="151" spans="1:4" x14ac:dyDescent="0.25">
      <c r="A151">
        <v>34007</v>
      </c>
      <c r="B151">
        <v>39.803600000000003</v>
      </c>
      <c r="C151">
        <v>-74.959798939699994</v>
      </c>
      <c r="D151">
        <v>4.1876512173827596</v>
      </c>
    </row>
    <row r="152" spans="1:4" x14ac:dyDescent="0.25">
      <c r="A152">
        <v>34009</v>
      </c>
      <c r="B152">
        <v>39.148899999999998</v>
      </c>
      <c r="C152">
        <v>-74.800509532000007</v>
      </c>
      <c r="D152">
        <v>3.8122448979591801</v>
      </c>
    </row>
    <row r="153" spans="1:4" x14ac:dyDescent="0.25">
      <c r="A153">
        <v>34011</v>
      </c>
      <c r="B153">
        <v>39.372900000000001</v>
      </c>
      <c r="C153">
        <v>-75.110907225600002</v>
      </c>
      <c r="D153">
        <v>6.3</v>
      </c>
    </row>
    <row r="154" spans="1:4" x14ac:dyDescent="0.25">
      <c r="A154">
        <v>34013</v>
      </c>
      <c r="B154">
        <v>40.787100000000002</v>
      </c>
      <c r="C154">
        <v>-74.246852845899994</v>
      </c>
      <c r="D154">
        <v>2.72369206469001</v>
      </c>
    </row>
    <row r="155" spans="1:4" x14ac:dyDescent="0.25">
      <c r="A155">
        <v>34015</v>
      </c>
      <c r="B155">
        <v>39.717199999999998</v>
      </c>
      <c r="C155">
        <v>-75.141573206199993</v>
      </c>
      <c r="D155">
        <v>4.4515514399313201</v>
      </c>
    </row>
    <row r="156" spans="1:4" x14ac:dyDescent="0.25">
      <c r="A156">
        <v>34017</v>
      </c>
      <c r="B156">
        <v>40.734900000000003</v>
      </c>
      <c r="C156">
        <v>-74.077887222800001</v>
      </c>
      <c r="D156">
        <v>2.6831861643278301</v>
      </c>
    </row>
    <row r="157" spans="1:4" x14ac:dyDescent="0.25">
      <c r="A157">
        <v>34021</v>
      </c>
      <c r="B157">
        <v>40.2834</v>
      </c>
      <c r="C157">
        <v>-74.701701889999995</v>
      </c>
      <c r="D157">
        <v>3.5606223496259899</v>
      </c>
    </row>
    <row r="158" spans="1:4" x14ac:dyDescent="0.25">
      <c r="A158">
        <v>34023</v>
      </c>
      <c r="B158">
        <v>40.439399999999999</v>
      </c>
      <c r="C158">
        <v>-74.411214315099997</v>
      </c>
      <c r="D158">
        <v>2.64784783476899</v>
      </c>
    </row>
    <row r="159" spans="1:4" x14ac:dyDescent="0.25">
      <c r="A159">
        <v>34025</v>
      </c>
      <c r="B159">
        <v>40.260100000000001</v>
      </c>
      <c r="C159">
        <v>-74.221237075100007</v>
      </c>
      <c r="D159">
        <v>2.6886219983185198</v>
      </c>
    </row>
    <row r="160" spans="1:4" x14ac:dyDescent="0.25">
      <c r="A160">
        <v>34029</v>
      </c>
      <c r="B160">
        <v>39.884900000000002</v>
      </c>
      <c r="C160">
        <v>-74.281373638100007</v>
      </c>
      <c r="D160">
        <v>2.7295454545454501</v>
      </c>
    </row>
    <row r="161" spans="1:4" x14ac:dyDescent="0.25">
      <c r="A161">
        <v>34033</v>
      </c>
      <c r="B161">
        <v>39.587400000000002</v>
      </c>
      <c r="C161">
        <v>-75.349018931000003</v>
      </c>
      <c r="D161">
        <v>4</v>
      </c>
    </row>
    <row r="162" spans="1:4" x14ac:dyDescent="0.25">
      <c r="A162">
        <v>34035</v>
      </c>
      <c r="B162">
        <v>40.563499999999998</v>
      </c>
      <c r="C162">
        <v>-74.616318480199993</v>
      </c>
      <c r="D162">
        <v>2.8207850113517998</v>
      </c>
    </row>
    <row r="163" spans="1:4" x14ac:dyDescent="0.25">
      <c r="A163">
        <v>34039</v>
      </c>
      <c r="B163">
        <v>40.6599</v>
      </c>
      <c r="C163">
        <v>-74.3088921027</v>
      </c>
      <c r="D163">
        <v>2.5849298512491399</v>
      </c>
    </row>
    <row r="164" spans="1:4" x14ac:dyDescent="0.25">
      <c r="A164">
        <v>36001</v>
      </c>
      <c r="B164">
        <v>42.600200000000001</v>
      </c>
      <c r="C164">
        <v>-73.973544847300005</v>
      </c>
      <c r="D164">
        <v>3.4396379230564502</v>
      </c>
    </row>
    <row r="165" spans="1:4" x14ac:dyDescent="0.25">
      <c r="A165">
        <v>36005</v>
      </c>
      <c r="B165">
        <v>40.849899999999998</v>
      </c>
      <c r="C165">
        <v>-73.864838784499995</v>
      </c>
      <c r="D165">
        <v>1.1000000000000001</v>
      </c>
    </row>
    <row r="166" spans="1:4" x14ac:dyDescent="0.25">
      <c r="A166">
        <v>36021</v>
      </c>
      <c r="B166">
        <v>42.250100000000003</v>
      </c>
      <c r="C166">
        <v>-73.631798657199994</v>
      </c>
      <c r="D166">
        <v>3.7122319629852001</v>
      </c>
    </row>
    <row r="167" spans="1:4" x14ac:dyDescent="0.25">
      <c r="A167">
        <v>36027</v>
      </c>
      <c r="B167">
        <v>41.7652</v>
      </c>
      <c r="C167">
        <v>-73.742858140400003</v>
      </c>
      <c r="D167">
        <v>3.5268811105602502</v>
      </c>
    </row>
    <row r="168" spans="1:4" x14ac:dyDescent="0.25">
      <c r="A168">
        <v>36039</v>
      </c>
      <c r="B168">
        <v>42.276499999999999</v>
      </c>
      <c r="C168">
        <v>-74.122720475199998</v>
      </c>
      <c r="D168">
        <v>3.4247889212995699</v>
      </c>
    </row>
    <row r="169" spans="1:4" x14ac:dyDescent="0.25">
      <c r="A169">
        <v>36047</v>
      </c>
      <c r="B169">
        <v>40.6389</v>
      </c>
      <c r="C169">
        <v>-73.938781013899998</v>
      </c>
      <c r="D169">
        <v>2.9247576722227202</v>
      </c>
    </row>
    <row r="170" spans="1:4" x14ac:dyDescent="0.25">
      <c r="A170">
        <v>36059</v>
      </c>
      <c r="B170">
        <v>40.737000000000002</v>
      </c>
      <c r="C170">
        <v>-73.586105354099999</v>
      </c>
      <c r="D170">
        <v>3.2519444444444399</v>
      </c>
    </row>
    <row r="171" spans="1:4" x14ac:dyDescent="0.25">
      <c r="A171">
        <v>36061</v>
      </c>
      <c r="B171">
        <v>40.775700000000001</v>
      </c>
      <c r="C171">
        <v>-73.968860884099996</v>
      </c>
      <c r="D171">
        <v>2.4995987952118099</v>
      </c>
    </row>
    <row r="172" spans="1:4" x14ac:dyDescent="0.25">
      <c r="A172">
        <v>36071</v>
      </c>
      <c r="B172">
        <v>41.402099999999997</v>
      </c>
      <c r="C172">
        <v>-74.305551742000006</v>
      </c>
      <c r="D172">
        <v>3.00448850994084</v>
      </c>
    </row>
    <row r="173" spans="1:4" x14ac:dyDescent="0.25">
      <c r="A173">
        <v>36079</v>
      </c>
      <c r="B173">
        <v>41.426699999999997</v>
      </c>
      <c r="C173">
        <v>-73.749486994700007</v>
      </c>
      <c r="D173">
        <v>3.4647454893259901</v>
      </c>
    </row>
    <row r="174" spans="1:4" x14ac:dyDescent="0.25">
      <c r="A174">
        <v>36081</v>
      </c>
      <c r="B174">
        <v>40.702500000000001</v>
      </c>
      <c r="C174">
        <v>-73.819963639799994</v>
      </c>
      <c r="D174">
        <v>3.5</v>
      </c>
    </row>
    <row r="175" spans="1:4" x14ac:dyDescent="0.25">
      <c r="A175">
        <v>36083</v>
      </c>
      <c r="B175">
        <v>42.711100000000002</v>
      </c>
      <c r="C175">
        <v>-73.509725678099997</v>
      </c>
      <c r="D175">
        <v>3.6478532804799002</v>
      </c>
    </row>
    <row r="176" spans="1:4" x14ac:dyDescent="0.25">
      <c r="A176">
        <v>36085</v>
      </c>
      <c r="B176">
        <v>40.5807</v>
      </c>
      <c r="C176">
        <v>-74.152380262400001</v>
      </c>
      <c r="D176">
        <v>2.6489585447321802</v>
      </c>
    </row>
    <row r="177" spans="1:4" x14ac:dyDescent="0.25">
      <c r="A177">
        <v>36087</v>
      </c>
      <c r="B177">
        <v>41.1524</v>
      </c>
      <c r="C177">
        <v>-74.024064189000001</v>
      </c>
      <c r="D177">
        <v>2.8460896054406102</v>
      </c>
    </row>
    <row r="178" spans="1:4" x14ac:dyDescent="0.25">
      <c r="A178">
        <v>36103</v>
      </c>
      <c r="B178">
        <v>40.869900000000001</v>
      </c>
      <c r="C178">
        <v>-72.844914233200001</v>
      </c>
      <c r="D178">
        <v>3.2949325396825402</v>
      </c>
    </row>
    <row r="179" spans="1:4" x14ac:dyDescent="0.25">
      <c r="A179">
        <v>36111</v>
      </c>
      <c r="B179">
        <v>41.888100000000001</v>
      </c>
      <c r="C179">
        <v>-74.2585678624</v>
      </c>
      <c r="D179">
        <v>3.3629940449535498</v>
      </c>
    </row>
    <row r="180" spans="1:4" x14ac:dyDescent="0.25">
      <c r="A180">
        <v>36119</v>
      </c>
      <c r="B180">
        <v>41.161999999999999</v>
      </c>
      <c r="C180">
        <v>-73.755962539600006</v>
      </c>
      <c r="D180">
        <v>3.0545285850439101</v>
      </c>
    </row>
    <row r="181" spans="1:4" x14ac:dyDescent="0.25">
      <c r="A181">
        <v>37013</v>
      </c>
      <c r="B181">
        <v>35.492100000000001</v>
      </c>
      <c r="C181">
        <v>-76.858717761099996</v>
      </c>
      <c r="D181">
        <v>3.8960645714945699</v>
      </c>
    </row>
    <row r="182" spans="1:4" x14ac:dyDescent="0.25">
      <c r="A182">
        <v>37015</v>
      </c>
      <c r="B182">
        <v>36.066000000000003</v>
      </c>
      <c r="C182">
        <v>-76.975793960199994</v>
      </c>
      <c r="D182">
        <v>4.2328741413634097</v>
      </c>
    </row>
    <row r="183" spans="1:4" x14ac:dyDescent="0.25">
      <c r="A183">
        <v>37019</v>
      </c>
      <c r="B183">
        <v>34.070700000000002</v>
      </c>
      <c r="C183">
        <v>-78.237336263399996</v>
      </c>
      <c r="D183">
        <v>2.87825206385082</v>
      </c>
    </row>
    <row r="184" spans="1:4" x14ac:dyDescent="0.25">
      <c r="A184">
        <v>37029</v>
      </c>
      <c r="B184">
        <v>36.386800000000001</v>
      </c>
      <c r="C184">
        <v>-76.205604009799998</v>
      </c>
      <c r="D184">
        <v>4.0635574025738803</v>
      </c>
    </row>
    <row r="185" spans="1:4" x14ac:dyDescent="0.25">
      <c r="A185">
        <v>37031</v>
      </c>
      <c r="B185">
        <v>34.830599999999997</v>
      </c>
      <c r="C185">
        <v>-76.650955359999998</v>
      </c>
      <c r="D185">
        <v>4.43333333333333</v>
      </c>
    </row>
    <row r="186" spans="1:4" x14ac:dyDescent="0.25">
      <c r="A186">
        <v>37041</v>
      </c>
      <c r="B186">
        <v>36.149299999999997</v>
      </c>
      <c r="C186">
        <v>-76.608502209600005</v>
      </c>
      <c r="D186">
        <v>4.2404636794455302</v>
      </c>
    </row>
    <row r="187" spans="1:4" x14ac:dyDescent="0.25">
      <c r="A187">
        <v>37049</v>
      </c>
      <c r="B187">
        <v>35.123100000000001</v>
      </c>
      <c r="C187">
        <v>-77.092254813400004</v>
      </c>
      <c r="D187">
        <v>4.0031538445043298</v>
      </c>
    </row>
    <row r="188" spans="1:4" x14ac:dyDescent="0.25">
      <c r="A188">
        <v>37053</v>
      </c>
      <c r="B188">
        <v>36.404800000000002</v>
      </c>
      <c r="C188">
        <v>-76.003982291499995</v>
      </c>
      <c r="D188">
        <v>4.43333333333333</v>
      </c>
    </row>
    <row r="189" spans="1:4" x14ac:dyDescent="0.25">
      <c r="A189">
        <v>37055</v>
      </c>
      <c r="B189">
        <v>35.760800000000003</v>
      </c>
      <c r="C189">
        <v>-75.784339881899996</v>
      </c>
      <c r="D189">
        <v>2.2694444444444399</v>
      </c>
    </row>
    <row r="190" spans="1:4" x14ac:dyDescent="0.25">
      <c r="A190">
        <v>37073</v>
      </c>
      <c r="B190">
        <v>36.444899999999997</v>
      </c>
      <c r="C190">
        <v>-76.700486445999999</v>
      </c>
      <c r="D190">
        <v>4.2791743094977903</v>
      </c>
    </row>
    <row r="191" spans="1:4" x14ac:dyDescent="0.25">
      <c r="A191">
        <v>37091</v>
      </c>
      <c r="B191">
        <v>36.359000000000002</v>
      </c>
      <c r="C191">
        <v>-76.981562453099997</v>
      </c>
      <c r="D191">
        <v>4.4205973859305203</v>
      </c>
    </row>
    <row r="192" spans="1:4" x14ac:dyDescent="0.25">
      <c r="A192">
        <v>37095</v>
      </c>
      <c r="B192">
        <v>35.519500000000001</v>
      </c>
      <c r="C192">
        <v>-76.2453996176</v>
      </c>
      <c r="D192">
        <v>4.1583333333333297</v>
      </c>
    </row>
    <row r="193" spans="1:4" x14ac:dyDescent="0.25">
      <c r="A193">
        <v>37103</v>
      </c>
      <c r="B193">
        <v>35.021700000000003</v>
      </c>
      <c r="C193">
        <v>-77.355237834700006</v>
      </c>
      <c r="D193">
        <v>3.6919223016248401</v>
      </c>
    </row>
    <row r="194" spans="1:4" x14ac:dyDescent="0.25">
      <c r="A194">
        <v>37129</v>
      </c>
      <c r="B194">
        <v>34.232100000000003</v>
      </c>
      <c r="C194">
        <v>-77.884715177000004</v>
      </c>
      <c r="D194">
        <v>3.2077281800210802</v>
      </c>
    </row>
    <row r="195" spans="1:4" x14ac:dyDescent="0.25">
      <c r="A195">
        <v>37133</v>
      </c>
      <c r="B195">
        <v>34.729999999999997</v>
      </c>
      <c r="C195">
        <v>-77.427565414100002</v>
      </c>
      <c r="D195">
        <v>3.6565103876761</v>
      </c>
    </row>
    <row r="196" spans="1:4" x14ac:dyDescent="0.25">
      <c r="A196">
        <v>37137</v>
      </c>
      <c r="B196">
        <v>35.146599999999999</v>
      </c>
      <c r="C196">
        <v>-76.729637623399995</v>
      </c>
      <c r="D196">
        <v>4.02846927324721</v>
      </c>
    </row>
    <row r="197" spans="1:4" x14ac:dyDescent="0.25">
      <c r="A197">
        <v>37139</v>
      </c>
      <c r="B197">
        <v>36.295000000000002</v>
      </c>
      <c r="C197">
        <v>-76.283417283199995</v>
      </c>
      <c r="D197">
        <v>3.9690942569394601</v>
      </c>
    </row>
    <row r="198" spans="1:4" x14ac:dyDescent="0.25">
      <c r="A198">
        <v>37141</v>
      </c>
      <c r="B198">
        <v>34.5246</v>
      </c>
      <c r="C198">
        <v>-77.905543267300004</v>
      </c>
      <c r="D198">
        <v>3.3102201326341398</v>
      </c>
    </row>
    <row r="199" spans="1:4" x14ac:dyDescent="0.25">
      <c r="A199">
        <v>37143</v>
      </c>
      <c r="B199">
        <v>36.204500000000003</v>
      </c>
      <c r="C199">
        <v>-76.4390212327</v>
      </c>
      <c r="D199">
        <v>3.8824278518234898</v>
      </c>
    </row>
    <row r="200" spans="1:4" x14ac:dyDescent="0.25">
      <c r="A200">
        <v>37147</v>
      </c>
      <c r="B200">
        <v>35.593499999999999</v>
      </c>
      <c r="C200">
        <v>-77.374639909099997</v>
      </c>
      <c r="D200">
        <v>3.8802500758376599</v>
      </c>
    </row>
    <row r="201" spans="1:4" x14ac:dyDescent="0.25">
      <c r="A201">
        <v>37177</v>
      </c>
      <c r="B201">
        <v>35.818199999999997</v>
      </c>
      <c r="C201">
        <v>-76.206615765400002</v>
      </c>
      <c r="D201">
        <v>3.5739206797279701</v>
      </c>
    </row>
    <row r="202" spans="1:4" x14ac:dyDescent="0.25">
      <c r="A202">
        <v>37187</v>
      </c>
      <c r="B202">
        <v>35.822800000000001</v>
      </c>
      <c r="C202">
        <v>-76.576142078999993</v>
      </c>
      <c r="D202">
        <v>3.7960481071243302</v>
      </c>
    </row>
    <row r="203" spans="1:4" x14ac:dyDescent="0.25">
      <c r="A203">
        <v>41007</v>
      </c>
      <c r="B203">
        <v>45.995699999999999</v>
      </c>
      <c r="C203">
        <v>-123.65490086699999</v>
      </c>
      <c r="D203">
        <v>3.58809523809524</v>
      </c>
    </row>
    <row r="204" spans="1:4" x14ac:dyDescent="0.25">
      <c r="A204">
        <v>41009</v>
      </c>
      <c r="B204">
        <v>45.943800000000003</v>
      </c>
      <c r="C204">
        <v>-123.08807677199999</v>
      </c>
      <c r="D204">
        <v>3.4453235669158002</v>
      </c>
    </row>
    <row r="205" spans="1:4" x14ac:dyDescent="0.25">
      <c r="A205">
        <v>41011</v>
      </c>
      <c r="B205">
        <v>43.173999999999999</v>
      </c>
      <c r="C205">
        <v>-124.059399513</v>
      </c>
      <c r="D205">
        <v>3</v>
      </c>
    </row>
    <row r="206" spans="1:4" x14ac:dyDescent="0.25">
      <c r="A206">
        <v>41015</v>
      </c>
      <c r="B206">
        <v>42.457799999999999</v>
      </c>
      <c r="C206">
        <v>-124.15658639900001</v>
      </c>
      <c r="D206">
        <v>3.39439651405339</v>
      </c>
    </row>
    <row r="207" spans="1:4" x14ac:dyDescent="0.25">
      <c r="A207">
        <v>41019</v>
      </c>
      <c r="B207">
        <v>43.279699999999998</v>
      </c>
      <c r="C207">
        <v>-123.166181627</v>
      </c>
      <c r="D207">
        <v>3.0837315219191201</v>
      </c>
    </row>
    <row r="208" spans="1:4" x14ac:dyDescent="0.25">
      <c r="A208">
        <v>41039</v>
      </c>
      <c r="B208">
        <v>43.938600000000001</v>
      </c>
      <c r="C208">
        <v>-122.84751125299999</v>
      </c>
      <c r="D208">
        <v>3.1169154271714801</v>
      </c>
    </row>
    <row r="209" spans="1:4" x14ac:dyDescent="0.25">
      <c r="A209">
        <v>41041</v>
      </c>
      <c r="B209">
        <v>44.642000000000003</v>
      </c>
      <c r="C209">
        <v>-123.868332735</v>
      </c>
      <c r="D209">
        <v>3</v>
      </c>
    </row>
    <row r="210" spans="1:4" x14ac:dyDescent="0.25">
      <c r="A210">
        <v>41051</v>
      </c>
      <c r="B210">
        <v>45.546900000000001</v>
      </c>
      <c r="C210">
        <v>-122.415331079</v>
      </c>
      <c r="D210">
        <v>3.5096800768760699</v>
      </c>
    </row>
    <row r="211" spans="1:4" x14ac:dyDescent="0.25">
      <c r="A211">
        <v>41057</v>
      </c>
      <c r="B211">
        <v>45.4634</v>
      </c>
      <c r="C211">
        <v>-123.71269929</v>
      </c>
      <c r="D211">
        <v>3</v>
      </c>
    </row>
    <row r="212" spans="1:4" x14ac:dyDescent="0.25">
      <c r="A212">
        <v>42017</v>
      </c>
      <c r="B212">
        <v>40.336799999999997</v>
      </c>
      <c r="C212">
        <v>-75.106778656200007</v>
      </c>
      <c r="D212">
        <v>3.7879269872341301</v>
      </c>
    </row>
    <row r="213" spans="1:4" x14ac:dyDescent="0.25">
      <c r="A213">
        <v>42029</v>
      </c>
      <c r="B213">
        <v>39.973100000000002</v>
      </c>
      <c r="C213">
        <v>-75.748424333000003</v>
      </c>
      <c r="D213">
        <v>5.6923387095676103</v>
      </c>
    </row>
    <row r="214" spans="1:4" x14ac:dyDescent="0.25">
      <c r="A214">
        <v>42045</v>
      </c>
      <c r="B214">
        <v>39.916699999999999</v>
      </c>
      <c r="C214">
        <v>-75.399042803399993</v>
      </c>
      <c r="D214">
        <v>4</v>
      </c>
    </row>
    <row r="215" spans="1:4" x14ac:dyDescent="0.25">
      <c r="A215">
        <v>42091</v>
      </c>
      <c r="B215">
        <v>40.210799999999999</v>
      </c>
      <c r="C215">
        <v>-75.367290562500003</v>
      </c>
      <c r="D215">
        <v>5.0268953248275903</v>
      </c>
    </row>
    <row r="216" spans="1:4" x14ac:dyDescent="0.25">
      <c r="A216">
        <v>42101</v>
      </c>
      <c r="B216">
        <v>40.007599999999996</v>
      </c>
      <c r="C216">
        <v>-75.133982933799999</v>
      </c>
      <c r="D216">
        <v>4</v>
      </c>
    </row>
    <row r="217" spans="1:4" x14ac:dyDescent="0.25">
      <c r="A217">
        <v>44001</v>
      </c>
      <c r="B217">
        <v>41.716799999999999</v>
      </c>
      <c r="C217">
        <v>-71.285819164100005</v>
      </c>
      <c r="D217">
        <v>3.3866015368992302</v>
      </c>
    </row>
    <row r="218" spans="1:4" x14ac:dyDescent="0.25">
      <c r="A218">
        <v>44003</v>
      </c>
      <c r="B218">
        <v>41.672800000000002</v>
      </c>
      <c r="C218">
        <v>-71.590708671100003</v>
      </c>
      <c r="D218">
        <v>3.4541726332610301</v>
      </c>
    </row>
    <row r="219" spans="1:4" x14ac:dyDescent="0.25">
      <c r="A219">
        <v>44005</v>
      </c>
      <c r="B219">
        <v>41.556100000000001</v>
      </c>
      <c r="C219">
        <v>-71.238407688799995</v>
      </c>
      <c r="D219">
        <v>2.8765999999999998</v>
      </c>
    </row>
    <row r="220" spans="1:4" x14ac:dyDescent="0.25">
      <c r="A220">
        <v>44007</v>
      </c>
      <c r="B220">
        <v>41.871400000000001</v>
      </c>
      <c r="C220">
        <v>-71.578601229200004</v>
      </c>
      <c r="D220">
        <v>3.3101136316058399</v>
      </c>
    </row>
    <row r="221" spans="1:4" x14ac:dyDescent="0.25">
      <c r="A221">
        <v>44009</v>
      </c>
      <c r="B221">
        <v>41.4694</v>
      </c>
      <c r="C221">
        <v>-71.622911197199997</v>
      </c>
      <c r="D221">
        <v>4.4433333333333298</v>
      </c>
    </row>
    <row r="222" spans="1:4" x14ac:dyDescent="0.25">
      <c r="A222">
        <v>45013</v>
      </c>
      <c r="B222">
        <v>32.384900000000002</v>
      </c>
      <c r="C222">
        <v>-80.729689035000007</v>
      </c>
      <c r="D222">
        <v>3.4</v>
      </c>
    </row>
    <row r="223" spans="1:4" x14ac:dyDescent="0.25">
      <c r="A223">
        <v>45015</v>
      </c>
      <c r="B223">
        <v>33.197699999999998</v>
      </c>
      <c r="C223">
        <v>-79.950979590299994</v>
      </c>
      <c r="D223">
        <v>3.12331279182879</v>
      </c>
    </row>
    <row r="224" spans="1:4" x14ac:dyDescent="0.25">
      <c r="A224">
        <v>45019</v>
      </c>
      <c r="B224">
        <v>32.833799999999997</v>
      </c>
      <c r="C224">
        <v>-79.951551418600005</v>
      </c>
      <c r="D224">
        <v>3.51428571428572</v>
      </c>
    </row>
    <row r="225" spans="1:4" x14ac:dyDescent="0.25">
      <c r="A225">
        <v>45029</v>
      </c>
      <c r="B225">
        <v>32.863399999999999</v>
      </c>
      <c r="C225">
        <v>-80.666711023600001</v>
      </c>
      <c r="D225">
        <v>3.45714285714286</v>
      </c>
    </row>
    <row r="226" spans="1:4" x14ac:dyDescent="0.25">
      <c r="A226">
        <v>45043</v>
      </c>
      <c r="B226">
        <v>33.433799999999998</v>
      </c>
      <c r="C226">
        <v>-79.332267622399996</v>
      </c>
      <c r="D226">
        <v>2.0857142857142899</v>
      </c>
    </row>
    <row r="227" spans="1:4" x14ac:dyDescent="0.25">
      <c r="A227">
        <v>45051</v>
      </c>
      <c r="B227">
        <v>33.921399999999998</v>
      </c>
      <c r="C227">
        <v>-78.996519495800001</v>
      </c>
      <c r="D227">
        <v>2.45714285714286</v>
      </c>
    </row>
    <row r="228" spans="1:4" x14ac:dyDescent="0.25">
      <c r="A228">
        <v>45053</v>
      </c>
      <c r="B228">
        <v>32.436300000000003</v>
      </c>
      <c r="C228">
        <v>-81.031478479599997</v>
      </c>
      <c r="D228">
        <v>3.0380952380952402</v>
      </c>
    </row>
    <row r="229" spans="1:4" x14ac:dyDescent="0.25">
      <c r="A229">
        <v>48007</v>
      </c>
      <c r="B229">
        <v>28.129100000000001</v>
      </c>
      <c r="C229">
        <v>-96.998337122799995</v>
      </c>
      <c r="D229">
        <v>7.2589444444444498</v>
      </c>
    </row>
    <row r="230" spans="1:4" x14ac:dyDescent="0.25">
      <c r="A230">
        <v>48039</v>
      </c>
      <c r="B230">
        <v>29.189499999999999</v>
      </c>
      <c r="C230">
        <v>-95.450996710300004</v>
      </c>
      <c r="D230">
        <v>5.4098484848484896</v>
      </c>
    </row>
    <row r="231" spans="1:4" x14ac:dyDescent="0.25">
      <c r="A231">
        <v>48057</v>
      </c>
      <c r="B231">
        <v>28.495899999999999</v>
      </c>
      <c r="C231">
        <v>-96.641865906899994</v>
      </c>
      <c r="D231">
        <v>4.6500000000000004</v>
      </c>
    </row>
    <row r="232" spans="1:4" x14ac:dyDescent="0.25">
      <c r="A232">
        <v>48061</v>
      </c>
      <c r="B232">
        <v>26.128399999999999</v>
      </c>
      <c r="C232">
        <v>-97.526330657900004</v>
      </c>
      <c r="D232">
        <v>4.1428571428571397</v>
      </c>
    </row>
    <row r="233" spans="1:4" x14ac:dyDescent="0.25">
      <c r="A233">
        <v>48071</v>
      </c>
      <c r="B233">
        <v>29.738</v>
      </c>
      <c r="C233">
        <v>-94.610112854099995</v>
      </c>
      <c r="D233">
        <v>4.2735294117647102</v>
      </c>
    </row>
    <row r="234" spans="1:4" x14ac:dyDescent="0.25">
      <c r="A234">
        <v>48167</v>
      </c>
      <c r="B234">
        <v>29.390899999999998</v>
      </c>
      <c r="C234">
        <v>-94.959699439399998</v>
      </c>
      <c r="D234">
        <v>5.7</v>
      </c>
    </row>
    <row r="235" spans="1:4" x14ac:dyDescent="0.25">
      <c r="A235">
        <v>48201</v>
      </c>
      <c r="B235">
        <v>29.857500000000002</v>
      </c>
      <c r="C235">
        <v>-95.392952564699996</v>
      </c>
      <c r="D235">
        <v>10.7</v>
      </c>
    </row>
    <row r="236" spans="1:4" x14ac:dyDescent="0.25">
      <c r="A236">
        <v>48239</v>
      </c>
      <c r="B236">
        <v>28.9543</v>
      </c>
      <c r="C236">
        <v>-96.577635793100001</v>
      </c>
      <c r="D236">
        <v>3.2839999999999998</v>
      </c>
    </row>
    <row r="237" spans="1:4" x14ac:dyDescent="0.25">
      <c r="A237">
        <v>48245</v>
      </c>
      <c r="B237">
        <v>29.883099999999999</v>
      </c>
      <c r="C237">
        <v>-94.162477819200006</v>
      </c>
      <c r="D237">
        <v>5.6849999999999996</v>
      </c>
    </row>
    <row r="238" spans="1:4" x14ac:dyDescent="0.25">
      <c r="A238">
        <v>48261</v>
      </c>
      <c r="B238">
        <v>26.928599999999999</v>
      </c>
      <c r="C238">
        <v>-97.716137121900005</v>
      </c>
      <c r="D238">
        <v>3.6725987611728201</v>
      </c>
    </row>
    <row r="239" spans="1:4" x14ac:dyDescent="0.25">
      <c r="A239">
        <v>48273</v>
      </c>
      <c r="B239">
        <v>27.431999999999999</v>
      </c>
      <c r="C239">
        <v>-97.729007427400006</v>
      </c>
      <c r="D239">
        <v>3.7481402686465599</v>
      </c>
    </row>
    <row r="240" spans="1:4" x14ac:dyDescent="0.25">
      <c r="A240">
        <v>48321</v>
      </c>
      <c r="B240">
        <v>28.856400000000001</v>
      </c>
      <c r="C240">
        <v>-95.979785229399994</v>
      </c>
      <c r="D240">
        <v>2.7666666666666702</v>
      </c>
    </row>
    <row r="241" spans="1:4" x14ac:dyDescent="0.25">
      <c r="A241">
        <v>48355</v>
      </c>
      <c r="B241">
        <v>27.724399999999999</v>
      </c>
      <c r="C241">
        <v>-97.621098950700002</v>
      </c>
      <c r="D241">
        <v>2.82</v>
      </c>
    </row>
    <row r="242" spans="1:4" x14ac:dyDescent="0.25">
      <c r="A242">
        <v>48361</v>
      </c>
      <c r="B242">
        <v>30.121200000000002</v>
      </c>
      <c r="C242">
        <v>-93.893847297600004</v>
      </c>
      <c r="D242">
        <v>5.4702064873429599</v>
      </c>
    </row>
    <row r="243" spans="1:4" x14ac:dyDescent="0.25">
      <c r="A243">
        <v>48391</v>
      </c>
      <c r="B243">
        <v>28.3248</v>
      </c>
      <c r="C243">
        <v>-97.164518736700003</v>
      </c>
      <c r="D243">
        <v>4.9000000000000004</v>
      </c>
    </row>
    <row r="244" spans="1:4" x14ac:dyDescent="0.25">
      <c r="A244">
        <v>48409</v>
      </c>
      <c r="B244">
        <v>28.0075</v>
      </c>
      <c r="C244">
        <v>-97.517971704000004</v>
      </c>
      <c r="D244">
        <v>3.0911111111111098</v>
      </c>
    </row>
    <row r="245" spans="1:4" x14ac:dyDescent="0.25">
      <c r="A245">
        <v>48469</v>
      </c>
      <c r="B245">
        <v>28.796399999999998</v>
      </c>
      <c r="C245">
        <v>-96.971536205899994</v>
      </c>
      <c r="D245">
        <v>4.7444410742572698</v>
      </c>
    </row>
    <row r="246" spans="1:4" x14ac:dyDescent="0.25">
      <c r="A246">
        <v>48489</v>
      </c>
      <c r="B246">
        <v>26.470700000000001</v>
      </c>
      <c r="C246">
        <v>-97.667876723299997</v>
      </c>
      <c r="D246">
        <v>4.1428571428571397</v>
      </c>
    </row>
    <row r="247" spans="1:4" x14ac:dyDescent="0.25">
      <c r="A247">
        <v>51001</v>
      </c>
      <c r="B247">
        <v>37.763800000000003</v>
      </c>
      <c r="C247">
        <v>-75.635821920799998</v>
      </c>
      <c r="D247">
        <v>3.4249999999999998</v>
      </c>
    </row>
    <row r="248" spans="1:4" x14ac:dyDescent="0.25">
      <c r="A248">
        <v>51013</v>
      </c>
      <c r="B248">
        <v>38.878599999999999</v>
      </c>
      <c r="C248">
        <v>-77.101147966499994</v>
      </c>
      <c r="D248">
        <v>5.1542301677316198</v>
      </c>
    </row>
    <row r="249" spans="1:4" x14ac:dyDescent="0.25">
      <c r="A249">
        <v>51033</v>
      </c>
      <c r="B249">
        <v>38.026800000000001</v>
      </c>
      <c r="C249">
        <v>-77.346967872299999</v>
      </c>
      <c r="D249">
        <v>6</v>
      </c>
    </row>
    <row r="250" spans="1:4" x14ac:dyDescent="0.25">
      <c r="A250">
        <v>51036</v>
      </c>
      <c r="B250">
        <v>37.355800000000002</v>
      </c>
      <c r="C250">
        <v>-77.061075010799996</v>
      </c>
      <c r="D250">
        <v>4.1664807572933604</v>
      </c>
    </row>
    <row r="251" spans="1:4" x14ac:dyDescent="0.25">
      <c r="A251">
        <v>51041</v>
      </c>
      <c r="B251">
        <v>37.378500000000003</v>
      </c>
      <c r="C251">
        <v>-77.586979942599996</v>
      </c>
      <c r="D251">
        <v>6</v>
      </c>
    </row>
    <row r="252" spans="1:4" x14ac:dyDescent="0.25">
      <c r="A252">
        <v>51057</v>
      </c>
      <c r="B252">
        <v>37.943300000000001</v>
      </c>
      <c r="C252">
        <v>-76.948317284599995</v>
      </c>
      <c r="D252">
        <v>6</v>
      </c>
    </row>
    <row r="253" spans="1:4" x14ac:dyDescent="0.25">
      <c r="A253">
        <v>51059</v>
      </c>
      <c r="B253">
        <v>38.835999999999999</v>
      </c>
      <c r="C253">
        <v>-77.276644429599997</v>
      </c>
      <c r="D253">
        <v>5.0599999999999996</v>
      </c>
    </row>
    <row r="254" spans="1:4" x14ac:dyDescent="0.25">
      <c r="A254">
        <v>51073</v>
      </c>
      <c r="B254">
        <v>37.414200000000001</v>
      </c>
      <c r="C254">
        <v>-76.540884851300007</v>
      </c>
      <c r="D254">
        <v>4.1399597495979297</v>
      </c>
    </row>
    <row r="255" spans="1:4" x14ac:dyDescent="0.25">
      <c r="A255">
        <v>51087</v>
      </c>
      <c r="B255">
        <v>37.537999999999997</v>
      </c>
      <c r="C255">
        <v>-77.405797757100004</v>
      </c>
      <c r="D255">
        <v>4.29285684250865</v>
      </c>
    </row>
    <row r="256" spans="1:4" x14ac:dyDescent="0.25">
      <c r="A256">
        <v>51093</v>
      </c>
      <c r="B256">
        <v>36.891800000000003</v>
      </c>
      <c r="C256">
        <v>-76.724867707499996</v>
      </c>
      <c r="D256">
        <v>4.4026815617975901</v>
      </c>
    </row>
    <row r="257" spans="1:4" x14ac:dyDescent="0.25">
      <c r="A257">
        <v>51095</v>
      </c>
      <c r="B257">
        <v>37.328000000000003</v>
      </c>
      <c r="C257">
        <v>-76.778829282700002</v>
      </c>
      <c r="D257">
        <v>3.7279501295603601</v>
      </c>
    </row>
    <row r="258" spans="1:4" x14ac:dyDescent="0.25">
      <c r="A258">
        <v>51097</v>
      </c>
      <c r="B258">
        <v>37.718600000000002</v>
      </c>
      <c r="C258">
        <v>-76.895282309199999</v>
      </c>
      <c r="D258">
        <v>3.2549999999999999</v>
      </c>
    </row>
    <row r="259" spans="1:4" x14ac:dyDescent="0.25">
      <c r="A259">
        <v>51099</v>
      </c>
      <c r="B259">
        <v>38.273600000000002</v>
      </c>
      <c r="C259">
        <v>-77.156850136000003</v>
      </c>
      <c r="D259">
        <v>6</v>
      </c>
    </row>
    <row r="260" spans="1:4" x14ac:dyDescent="0.25">
      <c r="A260">
        <v>51101</v>
      </c>
      <c r="B260">
        <v>37.706600000000002</v>
      </c>
      <c r="C260">
        <v>-77.088377139200006</v>
      </c>
      <c r="D260">
        <v>1.9850000000000001</v>
      </c>
    </row>
    <row r="261" spans="1:4" x14ac:dyDescent="0.25">
      <c r="A261">
        <v>51103</v>
      </c>
      <c r="B261">
        <v>37.732199999999999</v>
      </c>
      <c r="C261">
        <v>-76.461478674899993</v>
      </c>
      <c r="D261">
        <v>4.4752500650610498</v>
      </c>
    </row>
    <row r="262" spans="1:4" x14ac:dyDescent="0.25">
      <c r="A262">
        <v>51115</v>
      </c>
      <c r="B262">
        <v>37.436</v>
      </c>
      <c r="C262">
        <v>-76.341390181600005</v>
      </c>
      <c r="D262">
        <v>5.1889353877026503</v>
      </c>
    </row>
    <row r="263" spans="1:4" x14ac:dyDescent="0.25">
      <c r="A263">
        <v>51119</v>
      </c>
      <c r="B263">
        <v>37.629399999999997</v>
      </c>
      <c r="C263">
        <v>-76.567301570300003</v>
      </c>
      <c r="D263">
        <v>4.26432404025776</v>
      </c>
    </row>
    <row r="264" spans="1:4" x14ac:dyDescent="0.25">
      <c r="A264">
        <v>51127</v>
      </c>
      <c r="B264">
        <v>37.505200000000002</v>
      </c>
      <c r="C264">
        <v>-76.997138726200006</v>
      </c>
      <c r="D264">
        <v>3.6272816377091801</v>
      </c>
    </row>
    <row r="265" spans="1:4" x14ac:dyDescent="0.25">
      <c r="A265">
        <v>51131</v>
      </c>
      <c r="B265">
        <v>37.341000000000001</v>
      </c>
      <c r="C265">
        <v>-75.876639028100001</v>
      </c>
      <c r="D265">
        <v>7.15</v>
      </c>
    </row>
    <row r="266" spans="1:4" x14ac:dyDescent="0.25">
      <c r="A266">
        <v>51133</v>
      </c>
      <c r="B266">
        <v>37.887500000000003</v>
      </c>
      <c r="C266">
        <v>-76.419237058600004</v>
      </c>
      <c r="D266">
        <v>6.1927489445956097</v>
      </c>
    </row>
    <row r="267" spans="1:4" x14ac:dyDescent="0.25">
      <c r="A267">
        <v>51149</v>
      </c>
      <c r="B267">
        <v>37.186500000000002</v>
      </c>
      <c r="C267">
        <v>-77.224169667499993</v>
      </c>
      <c r="D267">
        <v>5.0599999999999996</v>
      </c>
    </row>
    <row r="268" spans="1:4" x14ac:dyDescent="0.25">
      <c r="A268">
        <v>51153</v>
      </c>
      <c r="B268">
        <v>38.702800000000003</v>
      </c>
      <c r="C268">
        <v>-77.480497088600004</v>
      </c>
      <c r="D268">
        <v>5.0599999999999996</v>
      </c>
    </row>
    <row r="269" spans="1:4" x14ac:dyDescent="0.25">
      <c r="A269">
        <v>51159</v>
      </c>
      <c r="B269">
        <v>37.942900000000002</v>
      </c>
      <c r="C269">
        <v>-76.730839638800006</v>
      </c>
      <c r="D269">
        <v>6</v>
      </c>
    </row>
    <row r="270" spans="1:4" x14ac:dyDescent="0.25">
      <c r="A270">
        <v>51179</v>
      </c>
      <c r="B270">
        <v>38.4206</v>
      </c>
      <c r="C270">
        <v>-77.4580554307</v>
      </c>
      <c r="D270">
        <v>5.5402095606974902</v>
      </c>
    </row>
    <row r="271" spans="1:4" x14ac:dyDescent="0.25">
      <c r="A271">
        <v>51181</v>
      </c>
      <c r="B271">
        <v>37.110199999999999</v>
      </c>
      <c r="C271">
        <v>-76.900391577099995</v>
      </c>
      <c r="D271">
        <v>4.42787997602123</v>
      </c>
    </row>
    <row r="272" spans="1:4" x14ac:dyDescent="0.25">
      <c r="A272">
        <v>51193</v>
      </c>
      <c r="B272">
        <v>38.111899999999999</v>
      </c>
      <c r="C272">
        <v>-76.802028478899999</v>
      </c>
      <c r="D272">
        <v>6.8919702762260604</v>
      </c>
    </row>
    <row r="273" spans="1:4" x14ac:dyDescent="0.25">
      <c r="A273">
        <v>51199</v>
      </c>
      <c r="B273">
        <v>37.2423</v>
      </c>
      <c r="C273">
        <v>-76.561882342999994</v>
      </c>
      <c r="D273">
        <v>4.27575191475335</v>
      </c>
    </row>
    <row r="274" spans="1:4" x14ac:dyDescent="0.25">
      <c r="A274">
        <v>51510</v>
      </c>
      <c r="B274">
        <v>38.818399999999997</v>
      </c>
      <c r="C274">
        <v>-77.085929473099995</v>
      </c>
      <c r="D274">
        <v>5.1670853564606603</v>
      </c>
    </row>
    <row r="275" spans="1:4" x14ac:dyDescent="0.25">
      <c r="A275">
        <v>51550</v>
      </c>
      <c r="B275">
        <v>36.677799999999998</v>
      </c>
      <c r="C275">
        <v>-76.302377416300004</v>
      </c>
      <c r="D275">
        <v>4.21735076550247</v>
      </c>
    </row>
    <row r="276" spans="1:4" x14ac:dyDescent="0.25">
      <c r="A276">
        <v>51650</v>
      </c>
      <c r="B276">
        <v>37.055999999999997</v>
      </c>
      <c r="C276">
        <v>-76.362516914300002</v>
      </c>
      <c r="D276">
        <v>4.5774309997540801</v>
      </c>
    </row>
    <row r="277" spans="1:4" x14ac:dyDescent="0.25">
      <c r="A277">
        <v>51670</v>
      </c>
      <c r="B277">
        <v>37.291400000000003</v>
      </c>
      <c r="C277">
        <v>-77.298532367999996</v>
      </c>
      <c r="D277">
        <v>4.6704117441115898</v>
      </c>
    </row>
    <row r="278" spans="1:4" x14ac:dyDescent="0.25">
      <c r="A278">
        <v>51700</v>
      </c>
      <c r="B278">
        <v>37.1051</v>
      </c>
      <c r="C278">
        <v>-76.519608496299995</v>
      </c>
      <c r="D278">
        <v>4.6486725116017098</v>
      </c>
    </row>
    <row r="279" spans="1:4" x14ac:dyDescent="0.25">
      <c r="A279">
        <v>51710</v>
      </c>
      <c r="B279">
        <v>36.8949</v>
      </c>
      <c r="C279">
        <v>-76.261371428900006</v>
      </c>
      <c r="D279">
        <v>4.2204031587723598</v>
      </c>
    </row>
    <row r="280" spans="1:4" x14ac:dyDescent="0.25">
      <c r="A280">
        <v>51735</v>
      </c>
      <c r="B280">
        <v>37.131300000000003</v>
      </c>
      <c r="C280">
        <v>-76.355311698099996</v>
      </c>
      <c r="D280">
        <v>4.3333333333333304</v>
      </c>
    </row>
    <row r="281" spans="1:4" x14ac:dyDescent="0.25">
      <c r="A281">
        <v>51740</v>
      </c>
      <c r="B281">
        <v>36.848500000000001</v>
      </c>
      <c r="C281">
        <v>-76.353725900800001</v>
      </c>
      <c r="D281">
        <v>4.2362683345216396</v>
      </c>
    </row>
    <row r="282" spans="1:4" x14ac:dyDescent="0.25">
      <c r="A282">
        <v>51760</v>
      </c>
      <c r="B282">
        <v>37.529400000000003</v>
      </c>
      <c r="C282">
        <v>-77.475568900200003</v>
      </c>
      <c r="D282">
        <v>4.5291925046091297</v>
      </c>
    </row>
    <row r="283" spans="1:4" x14ac:dyDescent="0.25">
      <c r="A283">
        <v>51800</v>
      </c>
      <c r="B283">
        <v>36.695900000000002</v>
      </c>
      <c r="C283">
        <v>-76.639416469300002</v>
      </c>
      <c r="D283">
        <v>4.3333333333333304</v>
      </c>
    </row>
    <row r="284" spans="1:4" x14ac:dyDescent="0.25">
      <c r="A284">
        <v>51810</v>
      </c>
      <c r="B284">
        <v>36.733400000000003</v>
      </c>
      <c r="C284">
        <v>-76.043447310900007</v>
      </c>
      <c r="D284">
        <v>3.94285714285714</v>
      </c>
    </row>
    <row r="285" spans="1:4" x14ac:dyDescent="0.25">
      <c r="A285">
        <v>51830</v>
      </c>
      <c r="B285">
        <v>37.269199999999998</v>
      </c>
      <c r="C285">
        <v>-76.707191488800007</v>
      </c>
      <c r="D285">
        <v>3.81508592812812</v>
      </c>
    </row>
    <row r="286" spans="1:4" x14ac:dyDescent="0.25">
      <c r="A286">
        <v>53009</v>
      </c>
      <c r="B286">
        <v>48.049399999999999</v>
      </c>
      <c r="C286">
        <v>-123.92768757499999</v>
      </c>
      <c r="D286">
        <v>3.3916666666666702</v>
      </c>
    </row>
    <row r="287" spans="1:4" x14ac:dyDescent="0.25">
      <c r="A287">
        <v>53011</v>
      </c>
      <c r="B287">
        <v>45.779299999999999</v>
      </c>
      <c r="C287">
        <v>-122.482525443</v>
      </c>
      <c r="D287">
        <v>3.65</v>
      </c>
    </row>
    <row r="288" spans="1:4" x14ac:dyDescent="0.25">
      <c r="A288">
        <v>53015</v>
      </c>
      <c r="B288">
        <v>46.193300000000001</v>
      </c>
      <c r="C288">
        <v>-122.68069860600001</v>
      </c>
      <c r="D288">
        <v>3.4207024245444502</v>
      </c>
    </row>
    <row r="289" spans="1:4" x14ac:dyDescent="0.25">
      <c r="A289">
        <v>53027</v>
      </c>
      <c r="B289">
        <v>47.150100000000002</v>
      </c>
      <c r="C289">
        <v>-123.77325805300001</v>
      </c>
      <c r="D289">
        <v>3.7933333333333299</v>
      </c>
    </row>
    <row r="290" spans="1:4" x14ac:dyDescent="0.25">
      <c r="A290">
        <v>53029</v>
      </c>
      <c r="B290">
        <v>48.163200000000003</v>
      </c>
      <c r="C290">
        <v>-122.54925349</v>
      </c>
      <c r="D290">
        <v>2.8082823586996999</v>
      </c>
    </row>
    <row r="291" spans="1:4" x14ac:dyDescent="0.25">
      <c r="A291">
        <v>53031</v>
      </c>
      <c r="B291">
        <v>47.748800000000003</v>
      </c>
      <c r="C291">
        <v>-123.592164049</v>
      </c>
      <c r="D291">
        <v>3.3928571428571401</v>
      </c>
    </row>
    <row r="292" spans="1:4" x14ac:dyDescent="0.25">
      <c r="A292">
        <v>53033</v>
      </c>
      <c r="B292">
        <v>47.489899999999999</v>
      </c>
      <c r="C292">
        <v>-121.80617197399999</v>
      </c>
      <c r="D292">
        <v>2.7876708749326302</v>
      </c>
    </row>
    <row r="293" spans="1:4" x14ac:dyDescent="0.25">
      <c r="A293">
        <v>53035</v>
      </c>
      <c r="B293">
        <v>47.613100000000003</v>
      </c>
      <c r="C293">
        <v>-122.673257163</v>
      </c>
      <c r="D293">
        <v>3.3170723095144901</v>
      </c>
    </row>
    <row r="294" spans="1:4" x14ac:dyDescent="0.25">
      <c r="A294">
        <v>53045</v>
      </c>
      <c r="B294">
        <v>47.3491</v>
      </c>
      <c r="C294">
        <v>-123.18842287699999</v>
      </c>
      <c r="D294">
        <v>3.3582119052063399</v>
      </c>
    </row>
    <row r="295" spans="1:4" x14ac:dyDescent="0.25">
      <c r="A295">
        <v>53049</v>
      </c>
      <c r="B295">
        <v>46.553699999999999</v>
      </c>
      <c r="C295">
        <v>-123.70958140499999</v>
      </c>
      <c r="D295">
        <v>2.56666666666667</v>
      </c>
    </row>
    <row r="296" spans="1:4" x14ac:dyDescent="0.25">
      <c r="A296">
        <v>53053</v>
      </c>
      <c r="B296">
        <v>47.025599999999997</v>
      </c>
      <c r="C296">
        <v>-122.108115656</v>
      </c>
      <c r="D296">
        <v>3.2785714285714298</v>
      </c>
    </row>
    <row r="297" spans="1:4" x14ac:dyDescent="0.25">
      <c r="A297">
        <v>53055</v>
      </c>
      <c r="B297">
        <v>48.578699999999998</v>
      </c>
      <c r="C297">
        <v>-122.964692618</v>
      </c>
      <c r="D297">
        <v>3.3928571428571401</v>
      </c>
    </row>
    <row r="298" spans="1:4" x14ac:dyDescent="0.25">
      <c r="A298">
        <v>53057</v>
      </c>
      <c r="B298">
        <v>48.479500000000002</v>
      </c>
      <c r="C298">
        <v>-121.73256388999999</v>
      </c>
      <c r="D298">
        <v>1.22407692307692</v>
      </c>
    </row>
    <row r="299" spans="1:4" x14ac:dyDescent="0.25">
      <c r="A299">
        <v>53059</v>
      </c>
      <c r="B299">
        <v>46.0227</v>
      </c>
      <c r="C299">
        <v>-121.915063471</v>
      </c>
      <c r="D299">
        <v>3.3907764972924599</v>
      </c>
    </row>
    <row r="300" spans="1:4" x14ac:dyDescent="0.25">
      <c r="A300">
        <v>53061</v>
      </c>
      <c r="B300">
        <v>48.0473</v>
      </c>
      <c r="C300">
        <v>-121.697934614</v>
      </c>
      <c r="D300">
        <v>2.3743145399341699</v>
      </c>
    </row>
    <row r="301" spans="1:4" x14ac:dyDescent="0.25">
      <c r="A301">
        <v>53067</v>
      </c>
      <c r="B301">
        <v>46.926600000000001</v>
      </c>
      <c r="C301">
        <v>-122.832823909</v>
      </c>
      <c r="D301">
        <v>2.89464285714286</v>
      </c>
    </row>
    <row r="302" spans="1:4" x14ac:dyDescent="0.25">
      <c r="A302">
        <v>53069</v>
      </c>
      <c r="B302">
        <v>46.292099999999998</v>
      </c>
      <c r="C302">
        <v>-123.42435159599999</v>
      </c>
      <c r="D302">
        <v>3.3928571428571401</v>
      </c>
    </row>
    <row r="303" spans="1:4" x14ac:dyDescent="0.25">
      <c r="A303">
        <v>53073</v>
      </c>
      <c r="B303">
        <v>48.825699999999998</v>
      </c>
      <c r="C303">
        <v>-121.720832649</v>
      </c>
      <c r="D303">
        <v>2.20322644322184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55"/>
  <sheetViews>
    <sheetView workbookViewId="0">
      <selection activeCell="F7" sqref="F7"/>
    </sheetView>
  </sheetViews>
  <sheetFormatPr defaultColWidth="8.85546875" defaultRowHeight="15" x14ac:dyDescent="0.25"/>
  <cols>
    <col min="1" max="1" width="8.7109375" customWidth="1"/>
    <col min="2" max="2" width="15.7109375" customWidth="1"/>
    <col min="3" max="3" width="8.7109375" customWidth="1"/>
    <col min="4" max="4" width="13.140625" customWidth="1"/>
    <col min="5" max="5" width="10.28515625" customWidth="1"/>
    <col min="6" max="6" width="14.140625" customWidth="1"/>
    <col min="7" max="7" width="17.85546875" bestFit="1" customWidth="1"/>
    <col min="8" max="8" width="20.140625" customWidth="1"/>
    <col min="9" max="9" width="20.85546875" customWidth="1"/>
    <col min="10" max="10" width="20" customWidth="1"/>
    <col min="11" max="11" width="21.42578125" bestFit="1" customWidth="1"/>
    <col min="12" max="12" width="21.42578125" customWidth="1"/>
    <col min="13" max="13" width="15.42578125" bestFit="1" customWidth="1"/>
    <col min="14" max="14" width="10.85546875" bestFit="1" customWidth="1"/>
    <col min="15" max="15" width="16.85546875" customWidth="1"/>
  </cols>
  <sheetData>
    <row r="1" spans="1:16" x14ac:dyDescent="0.25">
      <c r="A1" s="1" t="s">
        <v>29</v>
      </c>
      <c r="B1" s="1" t="s">
        <v>10</v>
      </c>
      <c r="C1" s="1" t="s">
        <v>27</v>
      </c>
      <c r="D1" s="6" t="s">
        <v>57</v>
      </c>
      <c r="E1" s="6" t="s">
        <v>196</v>
      </c>
      <c r="F1" s="6" t="s">
        <v>52</v>
      </c>
      <c r="G1" s="6" t="s">
        <v>53</v>
      </c>
      <c r="H1" s="6" t="s">
        <v>47</v>
      </c>
      <c r="I1" s="6" t="s">
        <v>48</v>
      </c>
      <c r="J1" s="1" t="s">
        <v>41</v>
      </c>
      <c r="K1" s="1" t="s">
        <v>42</v>
      </c>
      <c r="L1" s="1" t="s">
        <v>49</v>
      </c>
      <c r="M1" s="1" t="s">
        <v>43</v>
      </c>
      <c r="N1" s="1" t="s">
        <v>44</v>
      </c>
      <c r="O1" s="1" t="s">
        <v>45</v>
      </c>
      <c r="P1" s="1" t="s">
        <v>0</v>
      </c>
    </row>
    <row r="2" spans="1:16" x14ac:dyDescent="0.25">
      <c r="A2" t="s">
        <v>50</v>
      </c>
      <c r="B2" t="s">
        <v>46</v>
      </c>
      <c r="C2">
        <v>2013</v>
      </c>
      <c r="D2" t="s">
        <v>249</v>
      </c>
      <c r="E2">
        <f>VLOOKUP(A2&amp;D2,CountyLU!$A$2:$J$3110,10,FALSE)</f>
        <v>45013</v>
      </c>
      <c r="F2" s="7"/>
      <c r="G2" s="7"/>
      <c r="H2">
        <v>1.9</v>
      </c>
      <c r="I2">
        <v>4.3</v>
      </c>
      <c r="J2">
        <v>4.8</v>
      </c>
      <c r="K2">
        <v>4.8</v>
      </c>
      <c r="L2">
        <v>7</v>
      </c>
      <c r="M2">
        <v>1.1000000000000001</v>
      </c>
      <c r="N2">
        <v>0.3</v>
      </c>
      <c r="O2">
        <v>0.5</v>
      </c>
      <c r="P2" s="2" t="s">
        <v>9</v>
      </c>
    </row>
    <row r="3" spans="1:16" x14ac:dyDescent="0.25">
      <c r="A3" t="s">
        <v>50</v>
      </c>
      <c r="B3" t="s">
        <v>46</v>
      </c>
      <c r="C3">
        <v>2013</v>
      </c>
      <c r="D3" t="s">
        <v>250</v>
      </c>
      <c r="E3">
        <f>VLOOKUP(A3&amp;D3,CountyLU!$A$2:$J$3110,10,FALSE)</f>
        <v>45019</v>
      </c>
      <c r="F3" s="7"/>
      <c r="G3" s="7"/>
      <c r="H3">
        <v>1.9</v>
      </c>
      <c r="I3">
        <v>4.3</v>
      </c>
      <c r="J3">
        <v>4.8</v>
      </c>
      <c r="K3">
        <v>4.8</v>
      </c>
      <c r="L3">
        <v>7</v>
      </c>
      <c r="M3">
        <v>1.1000000000000001</v>
      </c>
      <c r="N3">
        <v>0.3</v>
      </c>
      <c r="O3">
        <v>0.5</v>
      </c>
      <c r="P3" s="2" t="s">
        <v>9</v>
      </c>
    </row>
    <row r="4" spans="1:16" x14ac:dyDescent="0.25">
      <c r="A4" t="s">
        <v>50</v>
      </c>
      <c r="B4" t="s">
        <v>46</v>
      </c>
      <c r="C4">
        <v>2013</v>
      </c>
      <c r="D4" t="s">
        <v>251</v>
      </c>
      <c r="E4">
        <f>VLOOKUP(A4&amp;D4,CountyLU!$A$2:$J$3110,10,FALSE)</f>
        <v>45029</v>
      </c>
      <c r="F4" s="7"/>
      <c r="G4" s="7"/>
      <c r="H4">
        <v>1.9</v>
      </c>
      <c r="I4">
        <v>4.3</v>
      </c>
      <c r="J4">
        <v>4.8</v>
      </c>
      <c r="K4">
        <v>4.8</v>
      </c>
      <c r="L4">
        <v>7</v>
      </c>
      <c r="M4">
        <v>1.1000000000000001</v>
      </c>
      <c r="N4">
        <v>0.3</v>
      </c>
      <c r="O4">
        <v>0.5</v>
      </c>
      <c r="P4" s="2" t="s">
        <v>9</v>
      </c>
    </row>
    <row r="5" spans="1:16" x14ac:dyDescent="0.25">
      <c r="A5" t="s">
        <v>50</v>
      </c>
      <c r="B5" t="s">
        <v>46</v>
      </c>
      <c r="C5">
        <v>2013</v>
      </c>
      <c r="D5" t="s">
        <v>252</v>
      </c>
      <c r="E5">
        <f>VLOOKUP(A5&amp;D5,CountyLU!$A$2:$J$3110,10,FALSE)</f>
        <v>45049</v>
      </c>
      <c r="F5" s="7"/>
      <c r="G5" s="7"/>
      <c r="H5">
        <v>1.9</v>
      </c>
      <c r="I5">
        <v>4.3</v>
      </c>
      <c r="J5">
        <v>4.8</v>
      </c>
      <c r="K5">
        <v>4.8</v>
      </c>
      <c r="L5">
        <v>7</v>
      </c>
      <c r="M5">
        <v>1.1000000000000001</v>
      </c>
      <c r="N5">
        <v>0.3</v>
      </c>
      <c r="O5">
        <v>0.5</v>
      </c>
      <c r="P5" s="2" t="s">
        <v>9</v>
      </c>
    </row>
    <row r="6" spans="1:16" x14ac:dyDescent="0.25">
      <c r="A6" t="s">
        <v>54</v>
      </c>
      <c r="B6" t="s">
        <v>51</v>
      </c>
      <c r="C6">
        <v>2013</v>
      </c>
      <c r="D6" t="s">
        <v>239</v>
      </c>
      <c r="E6">
        <f>VLOOKUP(A6&amp;D6,CountyLU!$A$2:$J$3110,10,FALSE)</f>
        <v>37055</v>
      </c>
      <c r="F6">
        <v>3.85</v>
      </c>
      <c r="G6">
        <v>4.7</v>
      </c>
      <c r="J6">
        <v>5.9</v>
      </c>
      <c r="O6">
        <v>0.5</v>
      </c>
      <c r="P6" s="2" t="s">
        <v>9</v>
      </c>
    </row>
    <row r="7" spans="1:16" x14ac:dyDescent="0.25">
      <c r="A7" t="s">
        <v>54</v>
      </c>
      <c r="B7" t="s">
        <v>51</v>
      </c>
      <c r="C7">
        <v>2013</v>
      </c>
      <c r="D7" t="s">
        <v>240</v>
      </c>
      <c r="E7">
        <f>VLOOKUP(A7&amp;D7,CountyLU!$A$2:$J$3110,10,FALSE)</f>
        <v>37095</v>
      </c>
      <c r="F7">
        <v>3.85</v>
      </c>
      <c r="G7">
        <v>4.7</v>
      </c>
      <c r="J7">
        <v>5.9</v>
      </c>
      <c r="O7">
        <v>0.5</v>
      </c>
      <c r="P7" s="2" t="s">
        <v>9</v>
      </c>
    </row>
    <row r="8" spans="1:16" x14ac:dyDescent="0.25">
      <c r="A8" t="s">
        <v>56</v>
      </c>
      <c r="B8" t="s">
        <v>55</v>
      </c>
      <c r="C8">
        <v>2015</v>
      </c>
      <c r="D8" t="s">
        <v>237</v>
      </c>
      <c r="E8">
        <f>VLOOKUP(A8&amp;D8,CountyLU!$A$2:$J$3110,10,FALSE)</f>
        <v>36103</v>
      </c>
      <c r="H8" t="s">
        <v>58</v>
      </c>
      <c r="I8" t="s">
        <v>59</v>
      </c>
      <c r="J8">
        <v>5</v>
      </c>
      <c r="K8">
        <v>1</v>
      </c>
      <c r="M8">
        <v>1.1000000000000001</v>
      </c>
      <c r="N8">
        <v>1.6</v>
      </c>
      <c r="O8">
        <v>0.5</v>
      </c>
      <c r="P8" s="2" t="s">
        <v>9</v>
      </c>
    </row>
    <row r="9" spans="1:16" x14ac:dyDescent="0.25">
      <c r="A9" t="s">
        <v>61</v>
      </c>
      <c r="B9" t="s">
        <v>60</v>
      </c>
      <c r="C9">
        <v>2011</v>
      </c>
      <c r="D9" t="s">
        <v>257</v>
      </c>
      <c r="E9">
        <f>VLOOKUP(A9&amp;D9,CountyLU!$A$2:$J$3110,10,FALSE)</f>
        <v>48071</v>
      </c>
      <c r="H9" t="s">
        <v>62</v>
      </c>
      <c r="I9" t="s">
        <v>62</v>
      </c>
      <c r="J9" t="s">
        <v>63</v>
      </c>
      <c r="K9">
        <v>2.9</v>
      </c>
      <c r="M9">
        <v>1.1000000000000001</v>
      </c>
      <c r="N9">
        <v>0.3</v>
      </c>
      <c r="O9">
        <v>1</v>
      </c>
      <c r="P9" s="2" t="s">
        <v>9</v>
      </c>
    </row>
    <row r="10" spans="1:16" x14ac:dyDescent="0.25">
      <c r="A10" t="s">
        <v>61</v>
      </c>
      <c r="B10" t="s">
        <v>64</v>
      </c>
      <c r="C10">
        <v>2010</v>
      </c>
      <c r="D10" t="s">
        <v>258</v>
      </c>
      <c r="E10">
        <f>VLOOKUP(A10&amp;D10,CountyLU!$A$2:$J$3110,10,FALSE)</f>
        <v>48007</v>
      </c>
      <c r="H10">
        <v>4.4000000000000004</v>
      </c>
      <c r="I10">
        <v>4.4000000000000004</v>
      </c>
      <c r="J10">
        <v>5.9</v>
      </c>
      <c r="O10">
        <v>0.5</v>
      </c>
      <c r="P10" s="2" t="s">
        <v>9</v>
      </c>
    </row>
    <row r="11" spans="1:16" x14ac:dyDescent="0.25">
      <c r="A11" t="s">
        <v>61</v>
      </c>
      <c r="B11" t="s">
        <v>64</v>
      </c>
      <c r="C11">
        <v>2010</v>
      </c>
      <c r="D11" t="s">
        <v>259</v>
      </c>
      <c r="E11">
        <f>VLOOKUP(A11&amp;D11,CountyLU!$A$2:$J$3110,10,FALSE)</f>
        <v>48057</v>
      </c>
      <c r="H11">
        <v>4.4000000000000004</v>
      </c>
      <c r="I11">
        <v>4.4000000000000004</v>
      </c>
      <c r="J11">
        <v>5.9</v>
      </c>
      <c r="O11">
        <v>0.5</v>
      </c>
      <c r="P11" s="2" t="s">
        <v>9</v>
      </c>
    </row>
    <row r="12" spans="1:16" x14ac:dyDescent="0.25">
      <c r="A12" t="s">
        <v>61</v>
      </c>
      <c r="B12" t="s">
        <v>64</v>
      </c>
      <c r="C12">
        <v>2010</v>
      </c>
      <c r="D12" t="s">
        <v>260</v>
      </c>
      <c r="E12">
        <f>VLOOKUP(A12&amp;D12,CountyLU!$A$2:$J$3110,10,FALSE)</f>
        <v>48391</v>
      </c>
      <c r="H12">
        <v>4.4000000000000004</v>
      </c>
      <c r="I12">
        <v>4.4000000000000004</v>
      </c>
      <c r="J12">
        <v>5.9</v>
      </c>
      <c r="O12">
        <v>0.5</v>
      </c>
      <c r="P12" s="2" t="s">
        <v>9</v>
      </c>
    </row>
    <row r="13" spans="1:16" x14ac:dyDescent="0.25">
      <c r="A13" t="s">
        <v>127</v>
      </c>
      <c r="B13" t="s">
        <v>65</v>
      </c>
      <c r="C13">
        <v>2010</v>
      </c>
      <c r="D13" t="s">
        <v>197</v>
      </c>
      <c r="E13">
        <f>VLOOKUP(A13&amp;D13,CountyLU!$A$2:$J$3110,10,FALSE)</f>
        <v>12009</v>
      </c>
      <c r="H13">
        <v>3.9</v>
      </c>
      <c r="I13">
        <v>4.7</v>
      </c>
      <c r="J13">
        <v>5.9</v>
      </c>
      <c r="O13">
        <v>0.5</v>
      </c>
      <c r="P13" s="2" t="s">
        <v>9</v>
      </c>
    </row>
    <row r="14" spans="1:16" x14ac:dyDescent="0.25">
      <c r="A14" t="s">
        <v>127</v>
      </c>
      <c r="B14" t="s">
        <v>65</v>
      </c>
      <c r="C14">
        <v>2010</v>
      </c>
      <c r="D14" t="s">
        <v>198</v>
      </c>
      <c r="E14">
        <f>VLOOKUP(A14&amp;D14,CountyLU!$A$2:$J$3110,10,FALSE)</f>
        <v>12061</v>
      </c>
      <c r="H14">
        <v>3.9</v>
      </c>
      <c r="I14">
        <v>4.7</v>
      </c>
      <c r="J14">
        <v>5.9</v>
      </c>
      <c r="O14">
        <v>0.5</v>
      </c>
      <c r="P14" s="2" t="s">
        <v>9</v>
      </c>
    </row>
    <row r="15" spans="1:16" x14ac:dyDescent="0.25">
      <c r="A15" t="s">
        <v>66</v>
      </c>
      <c r="B15" t="s">
        <v>67</v>
      </c>
      <c r="C15">
        <v>2011</v>
      </c>
      <c r="D15" t="s">
        <v>283</v>
      </c>
      <c r="E15">
        <f>VLOOKUP(A15&amp;D15,CountyLU!$A$2:$J$3110,10,FALSE)</f>
        <v>51810</v>
      </c>
      <c r="H15">
        <v>3.7</v>
      </c>
      <c r="I15">
        <v>3.7</v>
      </c>
      <c r="J15">
        <v>5.9</v>
      </c>
      <c r="K15">
        <v>5.9</v>
      </c>
      <c r="L15">
        <v>7</v>
      </c>
      <c r="M15">
        <v>1.1000000000000001</v>
      </c>
      <c r="N15">
        <v>0.3</v>
      </c>
      <c r="O15">
        <v>0.5</v>
      </c>
      <c r="P15" s="2" t="s">
        <v>9</v>
      </c>
    </row>
    <row r="16" spans="1:16" x14ac:dyDescent="0.25">
      <c r="A16" t="s">
        <v>81</v>
      </c>
      <c r="B16" t="s">
        <v>68</v>
      </c>
      <c r="C16">
        <v>2010</v>
      </c>
      <c r="D16" t="s">
        <v>243</v>
      </c>
      <c r="E16">
        <f>VLOOKUP(A16&amp;D16,CountyLU!$A$2:$J$3110,10,FALSE)</f>
        <v>41011</v>
      </c>
      <c r="H16">
        <v>3</v>
      </c>
      <c r="I16">
        <v>3</v>
      </c>
      <c r="J16">
        <v>3</v>
      </c>
      <c r="O16">
        <v>0.5</v>
      </c>
      <c r="P16" s="2" t="s">
        <v>9</v>
      </c>
    </row>
    <row r="17" spans="1:16" x14ac:dyDescent="0.25">
      <c r="A17" t="s">
        <v>80</v>
      </c>
      <c r="B17" t="s">
        <v>69</v>
      </c>
      <c r="C17">
        <v>2012</v>
      </c>
      <c r="D17" t="s">
        <v>218</v>
      </c>
      <c r="E17">
        <f>VLOOKUP(A17&amp;D17,CountyLU!$A$2:$J$3110,10,FALSE)</f>
        <v>22071</v>
      </c>
      <c r="H17" t="s">
        <v>70</v>
      </c>
      <c r="I17" t="s">
        <v>70</v>
      </c>
      <c r="J17" t="s">
        <v>71</v>
      </c>
      <c r="K17">
        <v>5.9</v>
      </c>
      <c r="L17">
        <v>7</v>
      </c>
      <c r="M17">
        <v>1.1000000000000001</v>
      </c>
      <c r="N17">
        <v>0.3</v>
      </c>
      <c r="O17">
        <v>1</v>
      </c>
      <c r="P17" s="2" t="s">
        <v>9</v>
      </c>
    </row>
    <row r="18" spans="1:16" x14ac:dyDescent="0.25">
      <c r="A18" t="s">
        <v>80</v>
      </c>
      <c r="B18" t="s">
        <v>72</v>
      </c>
      <c r="C18">
        <v>2008</v>
      </c>
      <c r="D18" t="s">
        <v>219</v>
      </c>
      <c r="E18">
        <f>VLOOKUP(A18&amp;D18,CountyLU!$A$2:$J$3110,10,FALSE)</f>
        <v>22101</v>
      </c>
      <c r="F18">
        <v>9.75</v>
      </c>
      <c r="G18">
        <v>7.67</v>
      </c>
      <c r="J18">
        <v>7.73</v>
      </c>
      <c r="O18">
        <v>0.5</v>
      </c>
      <c r="P18" s="2" t="s">
        <v>9</v>
      </c>
    </row>
    <row r="19" spans="1:16" x14ac:dyDescent="0.25">
      <c r="A19" t="s">
        <v>80</v>
      </c>
      <c r="B19" t="s">
        <v>73</v>
      </c>
      <c r="C19">
        <v>2012</v>
      </c>
      <c r="D19" t="s">
        <v>220</v>
      </c>
      <c r="E19">
        <f>VLOOKUP(A19&amp;D19,CountyLU!$A$2:$J$3110,10,FALSE)</f>
        <v>22103</v>
      </c>
      <c r="H19" t="s">
        <v>70</v>
      </c>
      <c r="I19" t="s">
        <v>70</v>
      </c>
      <c r="J19" t="s">
        <v>71</v>
      </c>
      <c r="K19">
        <v>5.9</v>
      </c>
      <c r="L19">
        <v>7</v>
      </c>
      <c r="M19">
        <v>1.1000000000000001</v>
      </c>
      <c r="N19">
        <v>0.3</v>
      </c>
      <c r="O19">
        <v>1</v>
      </c>
      <c r="P19" s="2" t="s">
        <v>9</v>
      </c>
    </row>
    <row r="20" spans="1:16" x14ac:dyDescent="0.25">
      <c r="A20" t="s">
        <v>79</v>
      </c>
      <c r="B20" t="s">
        <v>74</v>
      </c>
      <c r="C20">
        <v>2012</v>
      </c>
      <c r="D20" t="s">
        <v>216</v>
      </c>
      <c r="E20">
        <f>VLOOKUP(A20&amp;D20,CountyLU!$A$2:$J$3110,10,FALSE)</f>
        <v>13191</v>
      </c>
      <c r="H20">
        <v>1.9</v>
      </c>
      <c r="I20">
        <v>4.3</v>
      </c>
      <c r="J20">
        <v>4.8</v>
      </c>
      <c r="K20">
        <v>4</v>
      </c>
      <c r="M20">
        <v>1.1000000000000001</v>
      </c>
      <c r="N20">
        <v>0.3</v>
      </c>
      <c r="O20">
        <v>0.5</v>
      </c>
      <c r="P20" s="2" t="s">
        <v>9</v>
      </c>
    </row>
    <row r="21" spans="1:16" x14ac:dyDescent="0.25">
      <c r="A21" t="s">
        <v>78</v>
      </c>
      <c r="B21" t="s">
        <v>75</v>
      </c>
      <c r="C21">
        <v>2009</v>
      </c>
      <c r="D21" t="s">
        <v>230</v>
      </c>
      <c r="E21">
        <f>VLOOKUP(A21&amp;D21,CountyLU!$A$2:$J$3110,10,FALSE)</f>
        <v>24019</v>
      </c>
      <c r="H21">
        <v>6</v>
      </c>
      <c r="I21">
        <v>4.8</v>
      </c>
      <c r="J21">
        <v>7.2</v>
      </c>
      <c r="O21">
        <v>0.5</v>
      </c>
      <c r="P21" s="2" t="s">
        <v>9</v>
      </c>
    </row>
    <row r="22" spans="1:16" x14ac:dyDescent="0.25">
      <c r="A22" t="s">
        <v>77</v>
      </c>
      <c r="B22" t="s">
        <v>76</v>
      </c>
      <c r="C22">
        <v>2010</v>
      </c>
      <c r="D22" t="s">
        <v>231</v>
      </c>
      <c r="E22">
        <f>VLOOKUP(A22&amp;D22,CountyLU!$A$2:$J$3110,10,FALSE)</f>
        <v>10001</v>
      </c>
      <c r="H22">
        <v>3.48</v>
      </c>
      <c r="I22">
        <v>3.48</v>
      </c>
      <c r="J22">
        <v>3.48</v>
      </c>
      <c r="O22">
        <v>0.5</v>
      </c>
      <c r="P22" s="2" t="s">
        <v>9</v>
      </c>
    </row>
    <row r="23" spans="1:16" x14ac:dyDescent="0.25">
      <c r="A23" t="s">
        <v>83</v>
      </c>
      <c r="B23" t="s">
        <v>82</v>
      </c>
      <c r="C23">
        <v>2009</v>
      </c>
      <c r="D23" t="s">
        <v>284</v>
      </c>
      <c r="E23">
        <f>VLOOKUP(A23&amp;D23,CountyLU!$A$2:$J$3110,10,FALSE)</f>
        <v>1003</v>
      </c>
      <c r="F23">
        <v>4</v>
      </c>
      <c r="G23">
        <v>4.7</v>
      </c>
      <c r="J23">
        <v>5.9</v>
      </c>
      <c r="O23">
        <v>0.5</v>
      </c>
      <c r="P23" s="2" t="s">
        <v>9</v>
      </c>
    </row>
    <row r="24" spans="1:16" x14ac:dyDescent="0.25">
      <c r="A24" t="s">
        <v>61</v>
      </c>
      <c r="B24" t="s">
        <v>84</v>
      </c>
      <c r="C24">
        <v>2011</v>
      </c>
      <c r="D24" t="s">
        <v>261</v>
      </c>
      <c r="E24">
        <f>VLOOKUP(A24&amp;D24,CountyLU!$A$2:$J$3110,10,FALSE)</f>
        <v>48039</v>
      </c>
      <c r="H24" t="s">
        <v>85</v>
      </c>
      <c r="I24" t="s">
        <v>85</v>
      </c>
      <c r="J24" t="s">
        <v>63</v>
      </c>
      <c r="K24">
        <v>2.9</v>
      </c>
      <c r="M24">
        <v>1.1000000000000001</v>
      </c>
      <c r="N24">
        <v>0.3</v>
      </c>
      <c r="O24">
        <v>1</v>
      </c>
      <c r="P24" s="2" t="s">
        <v>9</v>
      </c>
    </row>
    <row r="25" spans="1:16" x14ac:dyDescent="0.25">
      <c r="A25" t="s">
        <v>80</v>
      </c>
      <c r="B25" t="s">
        <v>86</v>
      </c>
      <c r="C25">
        <v>2011</v>
      </c>
      <c r="D25" t="s">
        <v>221</v>
      </c>
      <c r="E25">
        <f>VLOOKUP(A25&amp;D25,CountyLU!$A$2:$J$3110,10,FALSE)</f>
        <v>22087</v>
      </c>
      <c r="H25" t="s">
        <v>70</v>
      </c>
      <c r="I25" t="s">
        <v>70</v>
      </c>
      <c r="J25" t="s">
        <v>71</v>
      </c>
      <c r="O25">
        <v>1</v>
      </c>
      <c r="P25" s="2" t="s">
        <v>9</v>
      </c>
    </row>
    <row r="26" spans="1:16" x14ac:dyDescent="0.25">
      <c r="A26" t="s">
        <v>80</v>
      </c>
      <c r="B26" t="s">
        <v>86</v>
      </c>
      <c r="C26">
        <v>2011</v>
      </c>
      <c r="D26" t="s">
        <v>222</v>
      </c>
      <c r="E26">
        <f>VLOOKUP(A26&amp;D26,CountyLU!$A$2:$J$3110,10,FALSE)</f>
        <v>22075</v>
      </c>
      <c r="H26" t="s">
        <v>70</v>
      </c>
      <c r="I26" t="s">
        <v>70</v>
      </c>
      <c r="J26" t="s">
        <v>71</v>
      </c>
      <c r="O26">
        <v>1</v>
      </c>
      <c r="P26" s="2" t="s">
        <v>9</v>
      </c>
    </row>
    <row r="27" spans="1:16" x14ac:dyDescent="0.25">
      <c r="A27" t="s">
        <v>127</v>
      </c>
      <c r="B27" t="s">
        <v>87</v>
      </c>
      <c r="C27">
        <v>2008</v>
      </c>
      <c r="D27" t="s">
        <v>199</v>
      </c>
      <c r="E27">
        <f>VLOOKUP(A27&amp;D27,CountyLU!$A$2:$J$3110,10,FALSE)</f>
        <v>12071</v>
      </c>
      <c r="F27">
        <v>3.9</v>
      </c>
      <c r="G27">
        <v>4.7</v>
      </c>
      <c r="J27" s="8">
        <v>5.9</v>
      </c>
      <c r="O27">
        <v>0.5</v>
      </c>
      <c r="P27" s="2" t="s">
        <v>9</v>
      </c>
    </row>
    <row r="28" spans="1:16" x14ac:dyDescent="0.25">
      <c r="A28" t="s">
        <v>126</v>
      </c>
      <c r="B28" t="s">
        <v>88</v>
      </c>
      <c r="C28">
        <v>2011</v>
      </c>
      <c r="D28" t="s">
        <v>233</v>
      </c>
      <c r="E28">
        <f>VLOOKUP(A28&amp;D28,CountyLU!$A$2:$J$3110,10,FALSE)</f>
        <v>34009</v>
      </c>
      <c r="H28">
        <v>3.75</v>
      </c>
      <c r="I28">
        <v>3.75</v>
      </c>
      <c r="J28" s="8">
        <v>5.9</v>
      </c>
      <c r="K28" s="8">
        <v>4</v>
      </c>
      <c r="L28" s="8">
        <v>7</v>
      </c>
      <c r="M28" s="8">
        <v>1.1000000000000001</v>
      </c>
      <c r="N28" s="8">
        <v>0.3</v>
      </c>
      <c r="O28" s="8">
        <v>0.5</v>
      </c>
      <c r="P28" s="2" t="s">
        <v>9</v>
      </c>
    </row>
    <row r="29" spans="1:16" x14ac:dyDescent="0.25">
      <c r="A29" t="s">
        <v>50</v>
      </c>
      <c r="B29" t="s">
        <v>89</v>
      </c>
      <c r="C29">
        <v>2012</v>
      </c>
      <c r="D29" t="s">
        <v>250</v>
      </c>
      <c r="E29">
        <f>VLOOKUP(A29&amp;D29,CountyLU!$A$2:$J$3110,10,FALSE)</f>
        <v>45019</v>
      </c>
      <c r="H29" t="s">
        <v>90</v>
      </c>
      <c r="I29">
        <v>4.3</v>
      </c>
      <c r="J29" s="8">
        <v>4.8</v>
      </c>
      <c r="K29">
        <v>4</v>
      </c>
      <c r="L29">
        <v>7</v>
      </c>
      <c r="M29">
        <v>1.1000000000000001</v>
      </c>
      <c r="N29">
        <v>0.3</v>
      </c>
      <c r="O29" s="8">
        <v>0.5</v>
      </c>
      <c r="P29" s="2" t="s">
        <v>9</v>
      </c>
    </row>
    <row r="30" spans="1:16" x14ac:dyDescent="0.25">
      <c r="A30" t="s">
        <v>54</v>
      </c>
      <c r="B30" t="s">
        <v>91</v>
      </c>
      <c r="C30">
        <v>2010</v>
      </c>
      <c r="D30" t="s">
        <v>241</v>
      </c>
      <c r="E30">
        <f>VLOOKUP(A30&amp;D30,CountyLU!$A$2:$J$3110,10,FALSE)</f>
        <v>37031</v>
      </c>
      <c r="H30">
        <v>3.7</v>
      </c>
      <c r="I30">
        <v>3.7</v>
      </c>
      <c r="J30" s="8">
        <v>5.9</v>
      </c>
      <c r="O30" s="8">
        <v>0.5</v>
      </c>
      <c r="P30" s="2" t="s">
        <v>9</v>
      </c>
    </row>
    <row r="31" spans="1:16" x14ac:dyDescent="0.25">
      <c r="A31" t="s">
        <v>127</v>
      </c>
      <c r="B31" t="s">
        <v>92</v>
      </c>
      <c r="C31">
        <v>2011</v>
      </c>
      <c r="D31" t="s">
        <v>200</v>
      </c>
      <c r="E31">
        <f>VLOOKUP(A31&amp;D31,CountyLU!$A$2:$J$3110,10,FALSE)</f>
        <v>12075</v>
      </c>
      <c r="H31">
        <v>3.9</v>
      </c>
      <c r="I31">
        <v>4.7</v>
      </c>
      <c r="J31" s="8">
        <v>5.9</v>
      </c>
      <c r="K31" s="8">
        <v>5.9</v>
      </c>
      <c r="L31" s="8">
        <v>7</v>
      </c>
      <c r="M31" s="8">
        <v>1.1000000000000001</v>
      </c>
      <c r="N31" s="8">
        <v>0.3</v>
      </c>
      <c r="O31" s="8">
        <v>0.5</v>
      </c>
      <c r="P31" s="2" t="s">
        <v>9</v>
      </c>
    </row>
    <row r="32" spans="1:16" x14ac:dyDescent="0.25">
      <c r="A32" t="s">
        <v>127</v>
      </c>
      <c r="B32" t="s">
        <v>93</v>
      </c>
      <c r="C32">
        <v>2008</v>
      </c>
      <c r="D32" t="s">
        <v>201</v>
      </c>
      <c r="E32">
        <f>VLOOKUP(A32&amp;D32,CountyLU!$A$2:$J$3110,10,FALSE)</f>
        <v>12017</v>
      </c>
      <c r="F32">
        <v>4</v>
      </c>
      <c r="G32">
        <v>4.7</v>
      </c>
      <c r="J32" s="8">
        <v>5.9</v>
      </c>
      <c r="O32" s="8">
        <v>0.5</v>
      </c>
      <c r="P32" s="2" t="s">
        <v>9</v>
      </c>
    </row>
    <row r="33" spans="1:16" x14ac:dyDescent="0.25">
      <c r="A33" t="s">
        <v>127</v>
      </c>
      <c r="B33" t="s">
        <v>93</v>
      </c>
      <c r="C33">
        <v>2008</v>
      </c>
      <c r="D33" t="s">
        <v>202</v>
      </c>
      <c r="E33">
        <f>VLOOKUP(A33&amp;D33,CountyLU!$A$2:$J$3110,10,FALSE)</f>
        <v>12053</v>
      </c>
      <c r="F33">
        <v>4</v>
      </c>
      <c r="G33">
        <v>4.7</v>
      </c>
      <c r="J33" s="8">
        <v>5.9</v>
      </c>
      <c r="O33" s="8">
        <v>0.5</v>
      </c>
      <c r="P33" s="2" t="s">
        <v>9</v>
      </c>
    </row>
    <row r="34" spans="1:16" x14ac:dyDescent="0.25">
      <c r="A34" t="s">
        <v>56</v>
      </c>
      <c r="B34" t="s">
        <v>94</v>
      </c>
      <c r="C34">
        <v>2009</v>
      </c>
      <c r="D34" t="s">
        <v>237</v>
      </c>
      <c r="E34">
        <f>VLOOKUP(A34&amp;D34,CountyLU!$A$2:$J$3110,10,FALSE)</f>
        <v>36103</v>
      </c>
      <c r="F34">
        <v>2.5</v>
      </c>
      <c r="G34">
        <v>2.5</v>
      </c>
      <c r="J34" s="8">
        <v>2.5</v>
      </c>
      <c r="O34" s="8">
        <v>0.5</v>
      </c>
      <c r="P34" s="2" t="s">
        <v>9</v>
      </c>
    </row>
    <row r="35" spans="1:16" x14ac:dyDescent="0.25">
      <c r="A35" t="s">
        <v>127</v>
      </c>
      <c r="B35" t="s">
        <v>95</v>
      </c>
      <c r="C35">
        <v>2010</v>
      </c>
      <c r="D35" t="s">
        <v>203</v>
      </c>
      <c r="E35">
        <f>VLOOKUP(A35&amp;D35,CountyLU!$A$2:$J$3110,10,FALSE)</f>
        <v>12087</v>
      </c>
      <c r="H35">
        <v>3.9</v>
      </c>
      <c r="I35">
        <v>4.7</v>
      </c>
      <c r="J35" s="8">
        <v>5.9</v>
      </c>
      <c r="O35" s="8">
        <v>0.5</v>
      </c>
      <c r="P35" s="2" t="s">
        <v>9</v>
      </c>
    </row>
    <row r="36" spans="1:16" x14ac:dyDescent="0.25">
      <c r="A36" t="s">
        <v>127</v>
      </c>
      <c r="B36" t="s">
        <v>96</v>
      </c>
      <c r="C36">
        <v>2008</v>
      </c>
      <c r="D36" t="s">
        <v>201</v>
      </c>
      <c r="E36">
        <f>VLOOKUP(A36&amp;D36,CountyLU!$A$2:$J$3110,10,FALSE)</f>
        <v>12017</v>
      </c>
      <c r="F36">
        <v>4</v>
      </c>
      <c r="G36">
        <v>4.7</v>
      </c>
      <c r="J36" s="8">
        <v>5.9</v>
      </c>
      <c r="O36" s="8">
        <v>0.5</v>
      </c>
      <c r="P36" s="2" t="s">
        <v>9</v>
      </c>
    </row>
    <row r="37" spans="1:16" x14ac:dyDescent="0.25">
      <c r="A37" t="s">
        <v>54</v>
      </c>
      <c r="B37" t="s">
        <v>97</v>
      </c>
      <c r="C37">
        <v>2010</v>
      </c>
      <c r="D37" t="s">
        <v>242</v>
      </c>
      <c r="E37">
        <f>VLOOKUP(A37&amp;D37,CountyLU!$A$2:$J$3110,10,FALSE)</f>
        <v>37053</v>
      </c>
      <c r="H37">
        <v>3.7</v>
      </c>
      <c r="I37">
        <v>3.7</v>
      </c>
      <c r="J37" s="8">
        <v>5.9</v>
      </c>
      <c r="O37" s="8">
        <v>0.5</v>
      </c>
      <c r="P37" s="2" t="s">
        <v>9</v>
      </c>
    </row>
    <row r="38" spans="1:16" x14ac:dyDescent="0.25">
      <c r="A38" t="s">
        <v>80</v>
      </c>
      <c r="B38" t="s">
        <v>98</v>
      </c>
      <c r="C38">
        <v>2011</v>
      </c>
      <c r="D38" t="s">
        <v>222</v>
      </c>
      <c r="E38">
        <f>VLOOKUP(A38&amp;D38,CountyLU!$A$2:$J$3110,10,FALSE)</f>
        <v>22075</v>
      </c>
      <c r="H38" t="s">
        <v>70</v>
      </c>
      <c r="I38" t="s">
        <v>70</v>
      </c>
      <c r="J38" t="s">
        <v>71</v>
      </c>
      <c r="O38" s="8">
        <v>1</v>
      </c>
      <c r="P38" s="2" t="s">
        <v>9</v>
      </c>
    </row>
    <row r="39" spans="1:16" x14ac:dyDescent="0.25">
      <c r="A39" t="s">
        <v>127</v>
      </c>
      <c r="B39" t="s">
        <v>99</v>
      </c>
      <c r="C39">
        <v>2011</v>
      </c>
      <c r="D39" t="s">
        <v>199</v>
      </c>
      <c r="E39">
        <f>VLOOKUP(A39&amp;D39,CountyLU!$A$2:$J$3110,10,FALSE)</f>
        <v>12071</v>
      </c>
      <c r="H39">
        <v>2.25</v>
      </c>
      <c r="I39">
        <v>3.75</v>
      </c>
      <c r="J39">
        <v>4</v>
      </c>
      <c r="K39">
        <v>4</v>
      </c>
      <c r="L39">
        <v>7</v>
      </c>
      <c r="M39">
        <v>1.1000000000000001</v>
      </c>
      <c r="N39">
        <v>0.3</v>
      </c>
      <c r="O39" s="8">
        <v>0.3</v>
      </c>
      <c r="P39" s="2" t="s">
        <v>9</v>
      </c>
    </row>
    <row r="40" spans="1:16" x14ac:dyDescent="0.25">
      <c r="A40" t="s">
        <v>129</v>
      </c>
      <c r="B40" t="s">
        <v>100</v>
      </c>
      <c r="C40">
        <v>2010</v>
      </c>
      <c r="D40" t="s">
        <v>285</v>
      </c>
      <c r="E40">
        <f>VLOOKUP(A40&amp;D40,CountyLU!$A$2:$J$3110,10,FALSE)</f>
        <v>6001</v>
      </c>
      <c r="H40">
        <v>6.5</v>
      </c>
      <c r="I40">
        <v>6.5</v>
      </c>
      <c r="J40">
        <v>6.5</v>
      </c>
      <c r="O40" s="8">
        <v>0.5</v>
      </c>
      <c r="P40" s="2" t="s">
        <v>9</v>
      </c>
    </row>
    <row r="41" spans="1:16" x14ac:dyDescent="0.25">
      <c r="A41" t="s">
        <v>129</v>
      </c>
      <c r="B41" t="s">
        <v>100</v>
      </c>
      <c r="C41">
        <v>2010</v>
      </c>
      <c r="D41" t="s">
        <v>286</v>
      </c>
      <c r="E41">
        <f>VLOOKUP(A41&amp;D41,CountyLU!$A$2:$J$3110,10,FALSE)</f>
        <v>6081</v>
      </c>
      <c r="H41">
        <v>6.5</v>
      </c>
      <c r="I41">
        <v>6.5</v>
      </c>
      <c r="J41">
        <v>6.5</v>
      </c>
      <c r="O41" s="8">
        <v>0.5</v>
      </c>
      <c r="P41" s="2" t="s">
        <v>9</v>
      </c>
    </row>
    <row r="42" spans="1:16" x14ac:dyDescent="0.25">
      <c r="A42" t="s">
        <v>129</v>
      </c>
      <c r="B42" t="s">
        <v>100</v>
      </c>
      <c r="C42">
        <v>2010</v>
      </c>
      <c r="D42" t="s">
        <v>287</v>
      </c>
      <c r="E42">
        <f>VLOOKUP(A42&amp;D42,CountyLU!$A$2:$J$3110,10,FALSE)</f>
        <v>6085</v>
      </c>
      <c r="H42">
        <v>6.5</v>
      </c>
      <c r="I42">
        <v>6.5</v>
      </c>
      <c r="J42">
        <v>6.5</v>
      </c>
      <c r="O42" s="8">
        <v>0.5</v>
      </c>
      <c r="P42" s="2" t="s">
        <v>9</v>
      </c>
    </row>
    <row r="43" spans="1:16" x14ac:dyDescent="0.25">
      <c r="A43" t="s">
        <v>130</v>
      </c>
      <c r="B43" t="s">
        <v>101</v>
      </c>
      <c r="C43">
        <v>2010</v>
      </c>
      <c r="D43" t="s">
        <v>273</v>
      </c>
      <c r="E43">
        <f>VLOOKUP(A43&amp;D43,CountyLU!$A$2:$J$3110,10,FALSE)</f>
        <v>53009</v>
      </c>
      <c r="H43">
        <v>3.6</v>
      </c>
      <c r="I43">
        <v>3.75</v>
      </c>
      <c r="J43">
        <v>4</v>
      </c>
      <c r="O43" s="8">
        <v>0.5</v>
      </c>
      <c r="P43" s="2" t="s">
        <v>9</v>
      </c>
    </row>
    <row r="44" spans="1:16" x14ac:dyDescent="0.25">
      <c r="A44" t="s">
        <v>56</v>
      </c>
      <c r="B44" t="s">
        <v>102</v>
      </c>
      <c r="C44">
        <v>2015</v>
      </c>
      <c r="D44" t="s">
        <v>237</v>
      </c>
      <c r="E44">
        <f>VLOOKUP(A44&amp;D44,CountyLU!$A$2:$J$3110,10,FALSE)</f>
        <v>36103</v>
      </c>
      <c r="H44" t="s">
        <v>103</v>
      </c>
      <c r="I44" t="s">
        <v>59</v>
      </c>
      <c r="J44">
        <v>5</v>
      </c>
      <c r="K44">
        <v>1</v>
      </c>
      <c r="M44">
        <v>1.1000000000000001</v>
      </c>
      <c r="N44">
        <v>1.6</v>
      </c>
      <c r="O44" s="8">
        <v>0.5</v>
      </c>
      <c r="P44" s="2" t="s">
        <v>9</v>
      </c>
    </row>
    <row r="45" spans="1:16" x14ac:dyDescent="0.25">
      <c r="A45" t="s">
        <v>126</v>
      </c>
      <c r="B45" t="s">
        <v>104</v>
      </c>
      <c r="C45">
        <v>2012</v>
      </c>
      <c r="D45" t="s">
        <v>234</v>
      </c>
      <c r="E45">
        <f>VLOOKUP(A45&amp;D45,CountyLU!$A$2:$J$3110,10,FALSE)</f>
        <v>34001</v>
      </c>
      <c r="H45">
        <v>3.75</v>
      </c>
      <c r="I45">
        <v>2.5</v>
      </c>
      <c r="J45">
        <v>5.9</v>
      </c>
      <c r="K45">
        <v>4</v>
      </c>
      <c r="M45">
        <v>1.1000000000000001</v>
      </c>
      <c r="N45">
        <v>0.3</v>
      </c>
      <c r="O45" s="8">
        <v>0.5</v>
      </c>
      <c r="P45" s="2" t="s">
        <v>9</v>
      </c>
    </row>
    <row r="46" spans="1:16" x14ac:dyDescent="0.25">
      <c r="A46" t="s">
        <v>126</v>
      </c>
      <c r="B46" t="s">
        <v>104</v>
      </c>
      <c r="C46">
        <v>2012</v>
      </c>
      <c r="D46" t="s">
        <v>235</v>
      </c>
      <c r="E46">
        <f>VLOOKUP(A46&amp;D46,CountyLU!$A$2:$J$3110,10,FALSE)</f>
        <v>34029</v>
      </c>
      <c r="H46">
        <v>3.75</v>
      </c>
      <c r="I46">
        <v>2.5</v>
      </c>
      <c r="J46">
        <v>5.9</v>
      </c>
      <c r="K46">
        <v>4</v>
      </c>
      <c r="M46">
        <v>1.1000000000000001</v>
      </c>
      <c r="N46">
        <v>0.3</v>
      </c>
      <c r="O46" s="8">
        <v>0.5</v>
      </c>
      <c r="P46" s="2" t="s">
        <v>9</v>
      </c>
    </row>
    <row r="47" spans="1:16" x14ac:dyDescent="0.25">
      <c r="A47" t="s">
        <v>78</v>
      </c>
      <c r="B47" t="s">
        <v>105</v>
      </c>
      <c r="C47">
        <v>2009</v>
      </c>
      <c r="D47" t="s">
        <v>231</v>
      </c>
      <c r="E47">
        <f>VLOOKUP(A47&amp;D47,CountyLU!$A$2:$J$3110,10,FALSE)</f>
        <v>24029</v>
      </c>
      <c r="H47">
        <v>2.5</v>
      </c>
      <c r="I47">
        <v>3</v>
      </c>
      <c r="J47">
        <v>3.8</v>
      </c>
      <c r="O47" s="8">
        <v>0.5</v>
      </c>
      <c r="P47" s="2" t="s">
        <v>9</v>
      </c>
    </row>
    <row r="48" spans="1:16" x14ac:dyDescent="0.25">
      <c r="A48" t="s">
        <v>127</v>
      </c>
      <c r="B48" t="s">
        <v>106</v>
      </c>
      <c r="C48">
        <v>2012</v>
      </c>
      <c r="D48" t="s">
        <v>204</v>
      </c>
      <c r="E48">
        <f>VLOOKUP(A48&amp;D48,CountyLU!$A$2:$J$3110,10,FALSE)</f>
        <v>12057</v>
      </c>
      <c r="H48">
        <v>1.9</v>
      </c>
      <c r="I48">
        <v>4.3</v>
      </c>
      <c r="J48">
        <v>4.8</v>
      </c>
      <c r="K48">
        <v>4</v>
      </c>
      <c r="L48">
        <v>7</v>
      </c>
      <c r="M48">
        <v>1</v>
      </c>
      <c r="N48">
        <v>0.3</v>
      </c>
      <c r="O48" s="8">
        <v>0.5</v>
      </c>
      <c r="P48" s="2" t="s">
        <v>9</v>
      </c>
    </row>
    <row r="49" spans="1:16" x14ac:dyDescent="0.25">
      <c r="A49" t="s">
        <v>83</v>
      </c>
      <c r="B49" t="s">
        <v>107</v>
      </c>
      <c r="C49">
        <v>2011</v>
      </c>
      <c r="D49" t="s">
        <v>288</v>
      </c>
      <c r="E49">
        <f>VLOOKUP(A49&amp;D49,CountyLU!$A$2:$J$3110,10,FALSE)</f>
        <v>1097</v>
      </c>
      <c r="H49">
        <v>6.8</v>
      </c>
      <c r="I49">
        <v>5</v>
      </c>
      <c r="J49">
        <v>5.9</v>
      </c>
      <c r="O49" s="8">
        <v>0.5</v>
      </c>
      <c r="P49" s="2" t="s">
        <v>9</v>
      </c>
    </row>
    <row r="50" spans="1:16" x14ac:dyDescent="0.25">
      <c r="A50" t="s">
        <v>130</v>
      </c>
      <c r="B50" t="s">
        <v>108</v>
      </c>
      <c r="C50">
        <v>2011</v>
      </c>
      <c r="D50" t="s">
        <v>274</v>
      </c>
      <c r="E50">
        <f>VLOOKUP(A50&amp;D50,CountyLU!$A$2:$J$3110,10,FALSE)</f>
        <v>53027</v>
      </c>
      <c r="H50">
        <v>6.6</v>
      </c>
      <c r="I50">
        <v>3.7</v>
      </c>
      <c r="J50">
        <v>4</v>
      </c>
      <c r="O50" s="8">
        <v>1</v>
      </c>
      <c r="P50" s="2" t="s">
        <v>9</v>
      </c>
    </row>
    <row r="51" spans="1:16" x14ac:dyDescent="0.25">
      <c r="A51" t="s">
        <v>128</v>
      </c>
      <c r="B51" t="s">
        <v>109</v>
      </c>
      <c r="C51">
        <v>2009</v>
      </c>
      <c r="D51" t="s">
        <v>289</v>
      </c>
      <c r="E51">
        <f>VLOOKUP(A51&amp;D51,CountyLU!$A$2:$J$3110,10,FALSE)</f>
        <v>33015</v>
      </c>
      <c r="F51">
        <v>2.58</v>
      </c>
      <c r="G51">
        <v>2.58</v>
      </c>
      <c r="J51">
        <v>5.9</v>
      </c>
      <c r="O51" s="8">
        <v>0.5</v>
      </c>
      <c r="P51" s="2" t="s">
        <v>9</v>
      </c>
    </row>
    <row r="52" spans="1:16" x14ac:dyDescent="0.25">
      <c r="A52" t="s">
        <v>127</v>
      </c>
      <c r="B52" t="s">
        <v>110</v>
      </c>
      <c r="C52">
        <v>2011</v>
      </c>
      <c r="D52" t="s">
        <v>203</v>
      </c>
      <c r="E52">
        <f>VLOOKUP(A52&amp;D52,CountyLU!$A$2:$J$3110,10,FALSE)</f>
        <v>12087</v>
      </c>
      <c r="H52">
        <v>3.9</v>
      </c>
      <c r="I52">
        <v>4.7</v>
      </c>
      <c r="J52">
        <v>5.9</v>
      </c>
      <c r="O52" s="8">
        <v>1</v>
      </c>
      <c r="P52" s="2" t="s">
        <v>9</v>
      </c>
    </row>
    <row r="53" spans="1:16" x14ac:dyDescent="0.25">
      <c r="A53" t="s">
        <v>129</v>
      </c>
      <c r="B53" t="s">
        <v>111</v>
      </c>
      <c r="C53">
        <v>2008</v>
      </c>
      <c r="D53" t="s">
        <v>290</v>
      </c>
      <c r="E53">
        <f>VLOOKUP(A53&amp;D53,CountyLU!$A$2:$J$3110,10,FALSE)</f>
        <v>6079</v>
      </c>
      <c r="F53">
        <v>9.5</v>
      </c>
      <c r="G53">
        <v>9.5</v>
      </c>
      <c r="J53">
        <v>9.5</v>
      </c>
      <c r="O53" s="8">
        <v>0.5</v>
      </c>
      <c r="P53" s="2" t="s">
        <v>9</v>
      </c>
    </row>
    <row r="54" spans="1:16" x14ac:dyDescent="0.25">
      <c r="A54" t="s">
        <v>129</v>
      </c>
      <c r="B54" t="s">
        <v>111</v>
      </c>
      <c r="C54">
        <v>2008</v>
      </c>
      <c r="D54" t="s">
        <v>291</v>
      </c>
      <c r="E54">
        <f>VLOOKUP(A54&amp;D54,CountyLU!$A$2:$J$3110,10,FALSE)</f>
        <v>6083</v>
      </c>
      <c r="F54">
        <v>9.5</v>
      </c>
      <c r="G54">
        <v>9.5</v>
      </c>
      <c r="J54">
        <v>9.5</v>
      </c>
      <c r="O54" s="8">
        <v>0.5</v>
      </c>
      <c r="P54" s="2" t="s">
        <v>9</v>
      </c>
    </row>
    <row r="55" spans="1:16" x14ac:dyDescent="0.25">
      <c r="A55" t="s">
        <v>79</v>
      </c>
      <c r="B55" t="s">
        <v>112</v>
      </c>
      <c r="C55">
        <v>2011</v>
      </c>
      <c r="D55" t="s">
        <v>216</v>
      </c>
      <c r="E55">
        <f>VLOOKUP(A55&amp;D55,CountyLU!$A$2:$J$3110,10,FALSE)</f>
        <v>13191</v>
      </c>
      <c r="H55">
        <v>3.9</v>
      </c>
      <c r="I55">
        <v>3.75</v>
      </c>
      <c r="J55">
        <v>4</v>
      </c>
      <c r="K55">
        <v>4</v>
      </c>
      <c r="M55">
        <v>1.1000000000000001</v>
      </c>
      <c r="N55">
        <v>0.3</v>
      </c>
      <c r="O55" s="8">
        <v>0.5</v>
      </c>
      <c r="P55" s="2" t="s">
        <v>9</v>
      </c>
    </row>
    <row r="56" spans="1:16" x14ac:dyDescent="0.25">
      <c r="A56" t="s">
        <v>127</v>
      </c>
      <c r="B56" t="s">
        <v>113</v>
      </c>
      <c r="C56">
        <v>2010</v>
      </c>
      <c r="D56" t="s">
        <v>205</v>
      </c>
      <c r="E56">
        <f>VLOOKUP(A56&amp;D56,CountyLU!$A$2:$J$3110,10,FALSE)</f>
        <v>12085</v>
      </c>
      <c r="H56">
        <v>3.9</v>
      </c>
      <c r="I56">
        <v>4.7</v>
      </c>
      <c r="J56">
        <v>5.9</v>
      </c>
      <c r="O56" s="8">
        <v>0.5</v>
      </c>
      <c r="P56" s="2" t="s">
        <v>9</v>
      </c>
    </row>
    <row r="57" spans="1:16" x14ac:dyDescent="0.25">
      <c r="A57" t="s">
        <v>129</v>
      </c>
      <c r="B57" t="s">
        <v>114</v>
      </c>
      <c r="C57">
        <v>2011</v>
      </c>
      <c r="D57" t="s">
        <v>292</v>
      </c>
      <c r="E57">
        <f>VLOOKUP(A57&amp;D57,CountyLU!$A$2:$J$3110,10,FALSE)</f>
        <v>6023</v>
      </c>
      <c r="H57">
        <v>6.5</v>
      </c>
      <c r="I57">
        <v>6.5</v>
      </c>
      <c r="J57">
        <v>6.5</v>
      </c>
      <c r="K57">
        <v>6.5</v>
      </c>
      <c r="L57">
        <v>7</v>
      </c>
      <c r="M57">
        <v>1.1000000000000001</v>
      </c>
      <c r="N57">
        <v>0.3</v>
      </c>
      <c r="O57" s="8">
        <v>0.5</v>
      </c>
      <c r="P57" s="2" t="s">
        <v>9</v>
      </c>
    </row>
    <row r="58" spans="1:16" x14ac:dyDescent="0.25">
      <c r="A58" t="s">
        <v>127</v>
      </c>
      <c r="B58" t="s">
        <v>115</v>
      </c>
      <c r="C58">
        <v>2008</v>
      </c>
      <c r="D58" t="s">
        <v>206</v>
      </c>
      <c r="E58">
        <f>VLOOKUP(A58&amp;D58,CountyLU!$A$2:$J$3110,10,FALSE)</f>
        <v>12015</v>
      </c>
      <c r="F58">
        <v>3.9</v>
      </c>
      <c r="G58">
        <v>4.7</v>
      </c>
      <c r="J58">
        <v>5.9</v>
      </c>
      <c r="O58" s="8">
        <v>0.5</v>
      </c>
      <c r="P58" s="2" t="s">
        <v>9</v>
      </c>
    </row>
    <row r="59" spans="1:16" x14ac:dyDescent="0.25">
      <c r="A59" t="s">
        <v>66</v>
      </c>
      <c r="B59" t="s">
        <v>116</v>
      </c>
      <c r="C59">
        <v>2010</v>
      </c>
      <c r="D59" t="s">
        <v>267</v>
      </c>
      <c r="E59">
        <f>VLOOKUP(A59&amp;D59,CountyLU!$A$2:$J$3110,10,FALSE)</f>
        <v>51149</v>
      </c>
      <c r="H59">
        <v>2.65</v>
      </c>
      <c r="I59">
        <v>5.33</v>
      </c>
      <c r="J59">
        <v>7.2</v>
      </c>
      <c r="O59" s="8">
        <v>0.5</v>
      </c>
      <c r="P59" s="2" t="s">
        <v>9</v>
      </c>
    </row>
    <row r="60" spans="1:16" x14ac:dyDescent="0.25">
      <c r="A60" t="s">
        <v>131</v>
      </c>
      <c r="B60" t="s">
        <v>117</v>
      </c>
      <c r="C60">
        <v>2010</v>
      </c>
      <c r="D60" t="s">
        <v>246</v>
      </c>
      <c r="E60">
        <f>VLOOKUP(A60&amp;D60,CountyLU!$A$2:$J$3110,10,FALSE)</f>
        <v>42045</v>
      </c>
      <c r="H60">
        <v>4</v>
      </c>
      <c r="I60">
        <v>4</v>
      </c>
      <c r="J60">
        <v>4</v>
      </c>
      <c r="O60" s="8">
        <v>0.5</v>
      </c>
      <c r="P60" s="2" t="s">
        <v>9</v>
      </c>
    </row>
    <row r="61" spans="1:16" x14ac:dyDescent="0.25">
      <c r="A61" t="s">
        <v>131</v>
      </c>
      <c r="B61" t="s">
        <v>117</v>
      </c>
      <c r="C61">
        <v>2010</v>
      </c>
      <c r="D61" t="s">
        <v>247</v>
      </c>
      <c r="E61">
        <f>VLOOKUP(A61&amp;D61,CountyLU!$A$2:$J$3110,10,FALSE)</f>
        <v>42101</v>
      </c>
      <c r="H61">
        <v>4</v>
      </c>
      <c r="I61">
        <v>4</v>
      </c>
      <c r="J61">
        <v>4</v>
      </c>
      <c r="O61" s="8">
        <v>0.5</v>
      </c>
      <c r="P61" s="2" t="s">
        <v>9</v>
      </c>
    </row>
    <row r="62" spans="1:16" x14ac:dyDescent="0.25">
      <c r="A62" t="s">
        <v>130</v>
      </c>
      <c r="B62" t="s">
        <v>118</v>
      </c>
      <c r="C62">
        <v>2011</v>
      </c>
      <c r="D62" t="s">
        <v>275</v>
      </c>
      <c r="E62">
        <f>VLOOKUP(A62&amp;D62,CountyLU!$A$2:$J$3110,10,FALSE)</f>
        <v>53069</v>
      </c>
      <c r="H62">
        <v>3.6</v>
      </c>
      <c r="I62">
        <v>3.75</v>
      </c>
      <c r="J62">
        <v>4</v>
      </c>
      <c r="K62">
        <v>4</v>
      </c>
      <c r="L62">
        <v>7</v>
      </c>
      <c r="M62">
        <v>1.1000000000000001</v>
      </c>
      <c r="N62">
        <v>0.3</v>
      </c>
      <c r="O62" s="8">
        <v>0.5</v>
      </c>
      <c r="P62" s="2" t="s">
        <v>9</v>
      </c>
    </row>
    <row r="63" spans="1:16" x14ac:dyDescent="0.25">
      <c r="A63" t="s">
        <v>81</v>
      </c>
      <c r="B63" t="s">
        <v>118</v>
      </c>
      <c r="C63">
        <v>2011</v>
      </c>
      <c r="D63" t="s">
        <v>276</v>
      </c>
      <c r="E63">
        <f>VLOOKUP(A63&amp;D63,CountyLU!$A$2:$J$3110,10,FALSE)</f>
        <v>41007</v>
      </c>
      <c r="H63">
        <v>3.6</v>
      </c>
      <c r="I63">
        <v>3.75</v>
      </c>
      <c r="J63">
        <v>4</v>
      </c>
      <c r="K63">
        <v>4</v>
      </c>
      <c r="L63">
        <v>7</v>
      </c>
      <c r="M63">
        <v>1.1000000000000001</v>
      </c>
      <c r="N63">
        <v>0.3</v>
      </c>
      <c r="O63" s="8">
        <v>0.5</v>
      </c>
      <c r="P63" s="2" t="s">
        <v>9</v>
      </c>
    </row>
    <row r="64" spans="1:16" x14ac:dyDescent="0.25">
      <c r="A64" t="s">
        <v>130</v>
      </c>
      <c r="B64" t="s">
        <v>118</v>
      </c>
      <c r="C64">
        <v>2011</v>
      </c>
      <c r="D64" t="s">
        <v>275</v>
      </c>
      <c r="E64">
        <f>VLOOKUP(A64&amp;D64,CountyLU!$A$2:$J$3110,10,FALSE)</f>
        <v>53069</v>
      </c>
      <c r="H64">
        <v>3.6</v>
      </c>
      <c r="I64">
        <v>3.75</v>
      </c>
      <c r="J64">
        <v>4</v>
      </c>
      <c r="K64">
        <v>4</v>
      </c>
      <c r="L64">
        <v>7</v>
      </c>
      <c r="M64">
        <v>1.1000000000000001</v>
      </c>
      <c r="N64">
        <v>0.3</v>
      </c>
      <c r="O64" s="8">
        <v>0.5</v>
      </c>
      <c r="P64" s="2" t="s">
        <v>9</v>
      </c>
    </row>
    <row r="65" spans="1:16" x14ac:dyDescent="0.25">
      <c r="A65" t="s">
        <v>127</v>
      </c>
      <c r="B65" t="s">
        <v>119</v>
      </c>
      <c r="C65">
        <v>2011</v>
      </c>
      <c r="D65" t="s">
        <v>203</v>
      </c>
      <c r="E65">
        <f>VLOOKUP(A65&amp;D65,CountyLU!$A$2:$J$3110,10,FALSE)</f>
        <v>12087</v>
      </c>
      <c r="H65">
        <v>3.9</v>
      </c>
      <c r="I65">
        <v>4.7</v>
      </c>
      <c r="J65">
        <v>5.9</v>
      </c>
      <c r="K65">
        <v>0</v>
      </c>
      <c r="L65">
        <v>3.3</v>
      </c>
      <c r="M65">
        <v>0</v>
      </c>
      <c r="N65">
        <v>0</v>
      </c>
      <c r="O65" s="8">
        <v>1</v>
      </c>
      <c r="P65" s="2" t="s">
        <v>9</v>
      </c>
    </row>
    <row r="66" spans="1:16" x14ac:dyDescent="0.25">
      <c r="A66" t="s">
        <v>61</v>
      </c>
      <c r="B66" t="s">
        <v>120</v>
      </c>
      <c r="C66">
        <v>2011</v>
      </c>
      <c r="D66" t="s">
        <v>224</v>
      </c>
      <c r="E66">
        <f>VLOOKUP(A66&amp;D66,CountyLU!$A$2:$J$3110,10,FALSE)</f>
        <v>48061</v>
      </c>
      <c r="H66">
        <v>4.4000000000000004</v>
      </c>
      <c r="I66">
        <v>4.4000000000000004</v>
      </c>
      <c r="J66">
        <v>5.9</v>
      </c>
      <c r="K66">
        <v>5.9</v>
      </c>
      <c r="L66">
        <v>7</v>
      </c>
      <c r="M66" s="8">
        <v>1.1000000000000001</v>
      </c>
      <c r="N66" s="8">
        <v>0.3</v>
      </c>
      <c r="O66" s="8">
        <v>0.5</v>
      </c>
      <c r="P66" s="2" t="s">
        <v>9</v>
      </c>
    </row>
    <row r="67" spans="1:16" x14ac:dyDescent="0.25">
      <c r="A67" t="s">
        <v>61</v>
      </c>
      <c r="B67" t="s">
        <v>120</v>
      </c>
      <c r="C67">
        <v>2011</v>
      </c>
      <c r="D67" t="s">
        <v>262</v>
      </c>
      <c r="E67">
        <f>VLOOKUP(A67&amp;D67,CountyLU!$A$2:$J$3110,10,FALSE)</f>
        <v>48489</v>
      </c>
      <c r="H67">
        <v>4.4000000000000004</v>
      </c>
      <c r="I67">
        <v>4.4000000000000004</v>
      </c>
      <c r="J67">
        <v>5.9</v>
      </c>
      <c r="K67">
        <v>5.9</v>
      </c>
      <c r="L67">
        <v>7</v>
      </c>
      <c r="M67" s="8">
        <v>1.1000000000000001</v>
      </c>
      <c r="N67" s="8">
        <v>0.3</v>
      </c>
      <c r="O67" s="8">
        <v>0.5</v>
      </c>
      <c r="P67" s="2" t="s">
        <v>9</v>
      </c>
    </row>
    <row r="68" spans="1:16" x14ac:dyDescent="0.25">
      <c r="A68" t="s">
        <v>81</v>
      </c>
      <c r="B68" t="s">
        <v>121</v>
      </c>
      <c r="C68">
        <v>2011</v>
      </c>
      <c r="D68" t="s">
        <v>276</v>
      </c>
      <c r="E68">
        <f>VLOOKUP(A68&amp;D68,CountyLU!$A$2:$J$3110,10,FALSE)</f>
        <v>41007</v>
      </c>
      <c r="H68">
        <v>3.6</v>
      </c>
      <c r="I68">
        <v>3.75</v>
      </c>
      <c r="J68">
        <v>4</v>
      </c>
      <c r="O68" s="8">
        <v>0.5</v>
      </c>
      <c r="P68" s="2" t="s">
        <v>9</v>
      </c>
    </row>
    <row r="69" spans="1:16" x14ac:dyDescent="0.25">
      <c r="A69" t="s">
        <v>56</v>
      </c>
      <c r="B69" t="s">
        <v>122</v>
      </c>
      <c r="C69">
        <v>2015</v>
      </c>
      <c r="D69" t="s">
        <v>238</v>
      </c>
      <c r="E69">
        <f>VLOOKUP(A69&amp;D69,CountyLU!$A$2:$J$3110,10,FALSE)</f>
        <v>36059</v>
      </c>
      <c r="H69" t="s">
        <v>58</v>
      </c>
      <c r="I69" t="s">
        <v>59</v>
      </c>
      <c r="J69">
        <v>5</v>
      </c>
      <c r="K69">
        <v>1</v>
      </c>
      <c r="M69">
        <v>1.1000000000000001</v>
      </c>
      <c r="N69">
        <v>1.6</v>
      </c>
      <c r="O69" s="8">
        <v>0.5</v>
      </c>
      <c r="P69" s="2" t="s">
        <v>9</v>
      </c>
    </row>
    <row r="70" spans="1:16" x14ac:dyDescent="0.25">
      <c r="A70" t="s">
        <v>61</v>
      </c>
      <c r="B70" t="s">
        <v>123</v>
      </c>
      <c r="C70">
        <v>2011</v>
      </c>
      <c r="D70" t="s">
        <v>224</v>
      </c>
      <c r="E70">
        <f>VLOOKUP(A70&amp;D70,CountyLU!$A$2:$J$3110,10,FALSE)</f>
        <v>48061</v>
      </c>
      <c r="H70">
        <v>4.4000000000000004</v>
      </c>
      <c r="I70">
        <v>4.4000000000000004</v>
      </c>
      <c r="J70">
        <v>5.9</v>
      </c>
      <c r="K70">
        <v>5.9</v>
      </c>
      <c r="L70">
        <v>7</v>
      </c>
      <c r="M70">
        <v>1.1000000000000001</v>
      </c>
      <c r="N70">
        <v>0.3</v>
      </c>
      <c r="O70" s="8">
        <v>0.5</v>
      </c>
      <c r="P70" s="2" t="s">
        <v>9</v>
      </c>
    </row>
    <row r="71" spans="1:16" x14ac:dyDescent="0.25">
      <c r="A71" t="s">
        <v>61</v>
      </c>
      <c r="B71" t="s">
        <v>123</v>
      </c>
      <c r="C71">
        <v>2011</v>
      </c>
      <c r="D71" t="s">
        <v>263</v>
      </c>
      <c r="E71">
        <f>VLOOKUP(A71&amp;D71,CountyLU!$A$2:$J$3110,10,FALSE)</f>
        <v>48215</v>
      </c>
      <c r="H71">
        <v>4.4000000000000004</v>
      </c>
      <c r="I71">
        <v>4.4000000000000004</v>
      </c>
      <c r="J71">
        <v>5.9</v>
      </c>
      <c r="K71">
        <v>5.9</v>
      </c>
      <c r="L71">
        <v>7</v>
      </c>
      <c r="M71">
        <v>1.1000000000000001</v>
      </c>
      <c r="N71">
        <v>0.3</v>
      </c>
      <c r="O71" s="8">
        <v>0.5</v>
      </c>
      <c r="P71" s="2" t="s">
        <v>9</v>
      </c>
    </row>
    <row r="72" spans="1:16" x14ac:dyDescent="0.25">
      <c r="A72" t="s">
        <v>61</v>
      </c>
      <c r="B72" t="s">
        <v>123</v>
      </c>
      <c r="C72">
        <v>2011</v>
      </c>
      <c r="D72" t="s">
        <v>264</v>
      </c>
      <c r="E72">
        <f>VLOOKUP(A72&amp;D72,CountyLU!$A$2:$J$3110,10,FALSE)</f>
        <v>48427</v>
      </c>
      <c r="H72">
        <v>4.4000000000000004</v>
      </c>
      <c r="I72">
        <v>4.4000000000000004</v>
      </c>
      <c r="J72">
        <v>5.9</v>
      </c>
      <c r="K72">
        <v>5.9</v>
      </c>
      <c r="L72">
        <v>7</v>
      </c>
      <c r="M72">
        <v>1.1000000000000001</v>
      </c>
      <c r="N72">
        <v>0.3</v>
      </c>
      <c r="O72" s="8">
        <v>0.5</v>
      </c>
      <c r="P72" s="2" t="s">
        <v>9</v>
      </c>
    </row>
    <row r="73" spans="1:16" x14ac:dyDescent="0.25">
      <c r="A73" t="s">
        <v>61</v>
      </c>
      <c r="B73" t="s">
        <v>123</v>
      </c>
      <c r="C73">
        <v>2011</v>
      </c>
      <c r="D73" t="s">
        <v>265</v>
      </c>
      <c r="E73">
        <f>VLOOKUP(A73&amp;D73,CountyLU!$A$2:$J$3110,10,FALSE)</f>
        <v>48505</v>
      </c>
      <c r="H73">
        <v>4.4000000000000004</v>
      </c>
      <c r="I73">
        <v>4.4000000000000004</v>
      </c>
      <c r="J73">
        <v>5.9</v>
      </c>
      <c r="K73">
        <v>5.9</v>
      </c>
      <c r="L73">
        <v>7</v>
      </c>
      <c r="M73">
        <v>1.1000000000000001</v>
      </c>
      <c r="N73">
        <v>0.3</v>
      </c>
      <c r="O73" s="8">
        <v>0.5</v>
      </c>
      <c r="P73" s="2" t="s">
        <v>9</v>
      </c>
    </row>
    <row r="74" spans="1:16" x14ac:dyDescent="0.25">
      <c r="A74" t="s">
        <v>127</v>
      </c>
      <c r="B74" t="s">
        <v>124</v>
      </c>
      <c r="C74">
        <v>2011</v>
      </c>
      <c r="D74" t="s">
        <v>207</v>
      </c>
      <c r="E74">
        <f>VLOOKUP(A74&amp;D74,CountyLU!$A$2:$J$3110,10,FALSE)</f>
        <v>12029</v>
      </c>
      <c r="H74">
        <v>3.9</v>
      </c>
      <c r="I74">
        <v>4.7</v>
      </c>
      <c r="J74">
        <v>5.9</v>
      </c>
      <c r="K74">
        <v>5.9</v>
      </c>
      <c r="L74">
        <v>6</v>
      </c>
      <c r="M74">
        <v>1.1000000000000001</v>
      </c>
      <c r="N74">
        <v>0.3</v>
      </c>
      <c r="O74" s="8">
        <v>0.5</v>
      </c>
      <c r="P74" s="2" t="s">
        <v>9</v>
      </c>
    </row>
    <row r="75" spans="1:16" x14ac:dyDescent="0.25">
      <c r="A75" t="s">
        <v>127</v>
      </c>
      <c r="B75" t="s">
        <v>124</v>
      </c>
      <c r="C75">
        <v>2011</v>
      </c>
      <c r="D75" t="s">
        <v>200</v>
      </c>
      <c r="E75">
        <f>VLOOKUP(A75&amp;D75,CountyLU!$A$2:$J$3110,10,FALSE)</f>
        <v>12075</v>
      </c>
      <c r="H75">
        <v>3.9</v>
      </c>
      <c r="I75">
        <v>4.7</v>
      </c>
      <c r="J75">
        <v>5.9</v>
      </c>
      <c r="K75">
        <v>5.9</v>
      </c>
      <c r="L75">
        <v>6</v>
      </c>
      <c r="M75">
        <v>1.1000000000000001</v>
      </c>
      <c r="N75">
        <v>0.3</v>
      </c>
      <c r="O75" s="8">
        <v>0.5</v>
      </c>
      <c r="P75" s="2" t="s">
        <v>9</v>
      </c>
    </row>
    <row r="76" spans="1:16" x14ac:dyDescent="0.25">
      <c r="A76" t="s">
        <v>61</v>
      </c>
      <c r="B76" t="s">
        <v>125</v>
      </c>
      <c r="C76">
        <v>2011</v>
      </c>
      <c r="D76" t="s">
        <v>210</v>
      </c>
      <c r="E76">
        <f>VLOOKUP(A76&amp;D76,CountyLU!$A$2:$J$3110,10,FALSE)</f>
        <v>48245</v>
      </c>
      <c r="H76">
        <v>10.43</v>
      </c>
      <c r="I76">
        <v>7.67</v>
      </c>
      <c r="J76">
        <v>7.73</v>
      </c>
      <c r="O76" s="8">
        <v>0.5</v>
      </c>
      <c r="P76" s="2" t="s">
        <v>9</v>
      </c>
    </row>
    <row r="77" spans="1:16" x14ac:dyDescent="0.25">
      <c r="A77" t="s">
        <v>139</v>
      </c>
      <c r="B77" t="s">
        <v>140</v>
      </c>
      <c r="C77">
        <v>2011</v>
      </c>
      <c r="D77" t="s">
        <v>232</v>
      </c>
      <c r="E77">
        <f>VLOOKUP(A77&amp;D77,CountyLU!$A$2:$J$3110,10,FALSE)</f>
        <v>28059</v>
      </c>
      <c r="H77">
        <v>6.7</v>
      </c>
      <c r="I77">
        <v>4.7</v>
      </c>
      <c r="J77">
        <v>5.9</v>
      </c>
      <c r="K77">
        <v>5.9</v>
      </c>
      <c r="L77">
        <v>3.3</v>
      </c>
      <c r="M77">
        <v>1.1000000000000001</v>
      </c>
      <c r="N77">
        <v>0.3</v>
      </c>
      <c r="O77" s="8">
        <v>0.5</v>
      </c>
      <c r="P77" s="2" t="s">
        <v>9</v>
      </c>
    </row>
    <row r="78" spans="1:16" x14ac:dyDescent="0.25">
      <c r="A78" t="s">
        <v>54</v>
      </c>
      <c r="B78" t="s">
        <v>132</v>
      </c>
      <c r="C78">
        <v>2010</v>
      </c>
      <c r="D78" t="s">
        <v>242</v>
      </c>
      <c r="E78">
        <f>VLOOKUP(A78&amp;D78,CountyLU!$A$2:$J$3110,10,FALSE)</f>
        <v>37053</v>
      </c>
      <c r="H78" s="8">
        <v>3.7</v>
      </c>
      <c r="I78">
        <v>3.7</v>
      </c>
      <c r="J78">
        <v>5.9</v>
      </c>
      <c r="O78" s="8">
        <v>0.5</v>
      </c>
      <c r="P78" s="2" t="s">
        <v>9</v>
      </c>
    </row>
    <row r="79" spans="1:16" x14ac:dyDescent="0.25">
      <c r="A79" t="s">
        <v>80</v>
      </c>
      <c r="B79" t="s">
        <v>133</v>
      </c>
      <c r="C79">
        <v>2008</v>
      </c>
      <c r="D79" t="s">
        <v>223</v>
      </c>
      <c r="E79">
        <f>VLOOKUP(A79&amp;D79,CountyLU!$A$2:$J$3110,10,FALSE)</f>
        <v>22109</v>
      </c>
      <c r="F79">
        <v>9.75</v>
      </c>
      <c r="G79">
        <v>7.67</v>
      </c>
      <c r="J79">
        <v>7.73</v>
      </c>
      <c r="O79" s="8">
        <v>0.5</v>
      </c>
      <c r="P79" s="2" t="s">
        <v>9</v>
      </c>
    </row>
    <row r="80" spans="1:16" x14ac:dyDescent="0.25">
      <c r="A80" t="s">
        <v>129</v>
      </c>
      <c r="B80" t="s">
        <v>134</v>
      </c>
      <c r="C80">
        <v>2010</v>
      </c>
      <c r="D80" t="s">
        <v>293</v>
      </c>
      <c r="E80">
        <f>VLOOKUP(A80&amp;D80,CountyLU!$A$2:$J$3110,10,FALSE)</f>
        <v>6041</v>
      </c>
      <c r="H80">
        <v>0</v>
      </c>
      <c r="I80">
        <v>0</v>
      </c>
      <c r="J80">
        <v>0</v>
      </c>
      <c r="O80" s="8">
        <v>0.5</v>
      </c>
      <c r="P80" s="2" t="s">
        <v>9</v>
      </c>
    </row>
    <row r="81" spans="1:16" x14ac:dyDescent="0.25">
      <c r="A81" t="s">
        <v>78</v>
      </c>
      <c r="B81" t="s">
        <v>135</v>
      </c>
      <c r="C81">
        <v>2009</v>
      </c>
      <c r="D81" t="s">
        <v>296</v>
      </c>
      <c r="E81">
        <f>VLOOKUP(A81&amp;D81,CountyLU!$A$2:$J$3110,10,FALSE)</f>
        <v>24039</v>
      </c>
      <c r="H81">
        <v>5.2</v>
      </c>
      <c r="I81">
        <v>5.33</v>
      </c>
      <c r="J81">
        <v>7.2</v>
      </c>
      <c r="O81" s="8">
        <v>0.5</v>
      </c>
      <c r="P81" s="2" t="s">
        <v>9</v>
      </c>
    </row>
    <row r="82" spans="1:16" x14ac:dyDescent="0.25">
      <c r="A82" t="s">
        <v>138</v>
      </c>
      <c r="B82" t="s">
        <v>136</v>
      </c>
      <c r="C82">
        <v>2012</v>
      </c>
      <c r="D82" t="s">
        <v>298</v>
      </c>
      <c r="E82">
        <f>VLOOKUP(A82&amp;D82,CountyLU!$A$2:$J$3110,10,FALSE)</f>
        <v>25001</v>
      </c>
      <c r="H82">
        <v>3.78</v>
      </c>
      <c r="I82">
        <v>3.78</v>
      </c>
      <c r="J82">
        <v>5.9</v>
      </c>
      <c r="N82">
        <v>0.3</v>
      </c>
      <c r="O82" s="8">
        <v>0.5</v>
      </c>
      <c r="P82" s="2" t="s">
        <v>9</v>
      </c>
    </row>
    <row r="83" spans="1:16" x14ac:dyDescent="0.25">
      <c r="A83" t="s">
        <v>127</v>
      </c>
      <c r="B83" t="s">
        <v>137</v>
      </c>
      <c r="C83">
        <v>2008</v>
      </c>
      <c r="D83" t="s">
        <v>199</v>
      </c>
      <c r="E83">
        <f>VLOOKUP(A83&amp;D83,CountyLU!$A$2:$J$3110,10,FALSE)</f>
        <v>12071</v>
      </c>
      <c r="F83">
        <v>3.9</v>
      </c>
      <c r="G83">
        <v>4.7</v>
      </c>
      <c r="J83">
        <v>5.9</v>
      </c>
      <c r="O83" s="8">
        <v>0.5</v>
      </c>
      <c r="P83" s="2" t="s">
        <v>9</v>
      </c>
    </row>
    <row r="84" spans="1:16" x14ac:dyDescent="0.25">
      <c r="A84" t="s">
        <v>127</v>
      </c>
      <c r="B84" t="s">
        <v>141</v>
      </c>
      <c r="C84">
        <v>2011</v>
      </c>
      <c r="D84" t="s">
        <v>197</v>
      </c>
      <c r="E84">
        <f>VLOOKUP(A84&amp;D84,CountyLU!$A$2:$J$3110,10,FALSE)</f>
        <v>12009</v>
      </c>
      <c r="H84">
        <v>3.9</v>
      </c>
      <c r="I84">
        <v>4.7</v>
      </c>
      <c r="J84">
        <v>5.9</v>
      </c>
      <c r="K84">
        <v>5.9</v>
      </c>
      <c r="L84">
        <v>7</v>
      </c>
      <c r="M84">
        <v>1.1000000000000001</v>
      </c>
      <c r="N84">
        <v>0.3</v>
      </c>
      <c r="O84" s="8">
        <v>0.5</v>
      </c>
      <c r="P84" s="2" t="s">
        <v>9</v>
      </c>
    </row>
    <row r="85" spans="1:16" x14ac:dyDescent="0.25">
      <c r="A85" t="s">
        <v>138</v>
      </c>
      <c r="B85" t="s">
        <v>142</v>
      </c>
      <c r="C85">
        <v>2012</v>
      </c>
      <c r="D85" t="s">
        <v>298</v>
      </c>
      <c r="E85">
        <f>VLOOKUP(A85&amp;D85,CountyLU!$A$2:$J$3110,10,FALSE)</f>
        <v>25001</v>
      </c>
      <c r="H85">
        <v>3.78</v>
      </c>
      <c r="I85">
        <v>3.78</v>
      </c>
      <c r="J85">
        <v>5.9</v>
      </c>
      <c r="K85">
        <v>5.9</v>
      </c>
      <c r="M85">
        <v>1.1000000000000001</v>
      </c>
      <c r="N85">
        <v>0.3</v>
      </c>
      <c r="O85" s="8">
        <v>0.5</v>
      </c>
      <c r="P85" s="2" t="s">
        <v>9</v>
      </c>
    </row>
    <row r="86" spans="1:16" x14ac:dyDescent="0.25">
      <c r="A86" t="s">
        <v>61</v>
      </c>
      <c r="B86" t="s">
        <v>143</v>
      </c>
      <c r="C86">
        <v>2011</v>
      </c>
      <c r="D86" t="s">
        <v>257</v>
      </c>
      <c r="E86">
        <f>VLOOKUP(A86&amp;D86,CountyLU!$A$2:$J$3110,10,FALSE)</f>
        <v>48071</v>
      </c>
      <c r="H86" t="s">
        <v>62</v>
      </c>
      <c r="I86" t="s">
        <v>62</v>
      </c>
      <c r="J86" t="s">
        <v>63</v>
      </c>
      <c r="K86">
        <v>2.9</v>
      </c>
      <c r="M86">
        <v>1.1000000000000001</v>
      </c>
      <c r="N86">
        <v>0.3</v>
      </c>
      <c r="O86" s="8">
        <v>1</v>
      </c>
      <c r="P86" s="2" t="s">
        <v>9</v>
      </c>
    </row>
    <row r="87" spans="1:16" x14ac:dyDescent="0.25">
      <c r="A87" t="s">
        <v>150</v>
      </c>
      <c r="B87" t="s">
        <v>144</v>
      </c>
      <c r="C87">
        <v>2008</v>
      </c>
      <c r="D87" t="s">
        <v>226</v>
      </c>
      <c r="E87">
        <f>VLOOKUP(A87&amp;D87,CountyLU!$A$2:$J$3110,10,FALSE)</f>
        <v>23029</v>
      </c>
      <c r="F87">
        <v>3.39</v>
      </c>
      <c r="G87">
        <v>3.39</v>
      </c>
      <c r="J87">
        <v>5.9</v>
      </c>
      <c r="O87" s="8">
        <v>0.5</v>
      </c>
      <c r="P87" s="2" t="s">
        <v>9</v>
      </c>
    </row>
    <row r="88" spans="1:16" x14ac:dyDescent="0.25">
      <c r="A88" t="s">
        <v>66</v>
      </c>
      <c r="B88" t="s">
        <v>145</v>
      </c>
      <c r="C88">
        <v>2009</v>
      </c>
      <c r="D88" t="s">
        <v>237</v>
      </c>
      <c r="E88">
        <f>VLOOKUP(A88&amp;D88,CountyLU!$A$2:$J$3110,10,FALSE)</f>
        <v>51800</v>
      </c>
      <c r="H88">
        <v>4</v>
      </c>
      <c r="I88">
        <v>4</v>
      </c>
      <c r="J88">
        <v>5</v>
      </c>
      <c r="O88" s="8">
        <v>0.5</v>
      </c>
      <c r="P88" s="2" t="s">
        <v>9</v>
      </c>
    </row>
    <row r="89" spans="1:16" x14ac:dyDescent="0.25">
      <c r="A89" t="s">
        <v>138</v>
      </c>
      <c r="B89" t="s">
        <v>146</v>
      </c>
      <c r="C89">
        <v>2009</v>
      </c>
      <c r="D89" t="s">
        <v>295</v>
      </c>
      <c r="E89">
        <f>VLOOKUP(A89&amp;D89,CountyLU!$A$2:$J$3110,10,FALSE)</f>
        <v>25019</v>
      </c>
      <c r="F89">
        <v>3.78</v>
      </c>
      <c r="G89">
        <v>3.78</v>
      </c>
      <c r="J89">
        <v>5.9</v>
      </c>
      <c r="O89" s="8">
        <v>0.5</v>
      </c>
      <c r="P89" s="2" t="s">
        <v>9</v>
      </c>
    </row>
    <row r="90" spans="1:16" x14ac:dyDescent="0.25">
      <c r="A90" t="s">
        <v>127</v>
      </c>
      <c r="B90" t="s">
        <v>215</v>
      </c>
      <c r="C90">
        <v>2008</v>
      </c>
      <c r="D90" t="s">
        <v>203</v>
      </c>
      <c r="E90">
        <f>VLOOKUP(A90&amp;D90,CountyLU!$A$2:$J$3110,10,FALSE)</f>
        <v>12087</v>
      </c>
      <c r="F90">
        <v>3.9</v>
      </c>
      <c r="G90">
        <v>4.7</v>
      </c>
      <c r="J90">
        <v>5.9</v>
      </c>
      <c r="O90" s="8">
        <v>0.5</v>
      </c>
      <c r="P90" s="2" t="s">
        <v>9</v>
      </c>
    </row>
    <row r="91" spans="1:16" x14ac:dyDescent="0.25">
      <c r="A91" t="s">
        <v>81</v>
      </c>
      <c r="B91" t="s">
        <v>147</v>
      </c>
      <c r="C91">
        <v>2010</v>
      </c>
      <c r="D91" t="s">
        <v>244</v>
      </c>
      <c r="E91">
        <f>VLOOKUP(A91&amp;D91,CountyLU!$A$2:$J$3110,10,FALSE)</f>
        <v>41057</v>
      </c>
      <c r="H91">
        <v>3</v>
      </c>
      <c r="I91">
        <v>3</v>
      </c>
      <c r="J91">
        <v>3</v>
      </c>
      <c r="O91" s="8">
        <v>0.5</v>
      </c>
      <c r="P91" s="2" t="s">
        <v>9</v>
      </c>
    </row>
    <row r="92" spans="1:16" x14ac:dyDescent="0.25">
      <c r="A92" t="s">
        <v>130</v>
      </c>
      <c r="B92" t="s">
        <v>148</v>
      </c>
      <c r="C92">
        <v>2011</v>
      </c>
      <c r="D92" t="s">
        <v>281</v>
      </c>
      <c r="E92">
        <f>VLOOKUP(A92&amp;D92,CountyLU!$A$2:$J$3110,10,FALSE)</f>
        <v>53067</v>
      </c>
      <c r="H92">
        <v>2.8</v>
      </c>
      <c r="I92">
        <v>3.75</v>
      </c>
      <c r="J92">
        <v>4</v>
      </c>
      <c r="K92">
        <v>4</v>
      </c>
      <c r="L92">
        <v>7</v>
      </c>
      <c r="M92">
        <v>1.1000000000000001</v>
      </c>
      <c r="N92">
        <v>0.3</v>
      </c>
      <c r="O92" s="8">
        <v>0.5</v>
      </c>
      <c r="P92" s="2" t="s">
        <v>9</v>
      </c>
    </row>
    <row r="93" spans="1:16" x14ac:dyDescent="0.25">
      <c r="A93" t="s">
        <v>130</v>
      </c>
      <c r="B93" t="s">
        <v>148</v>
      </c>
      <c r="C93">
        <v>2011</v>
      </c>
      <c r="D93" t="s">
        <v>282</v>
      </c>
      <c r="E93">
        <f>VLOOKUP(A93&amp;D93,CountyLU!$A$2:$J$3110,10,FALSE)</f>
        <v>53053</v>
      </c>
      <c r="H93">
        <v>2.8</v>
      </c>
      <c r="I93">
        <v>3.75</v>
      </c>
      <c r="J93">
        <v>4</v>
      </c>
      <c r="K93">
        <v>4</v>
      </c>
      <c r="L93">
        <v>7</v>
      </c>
      <c r="M93">
        <v>1.1000000000000001</v>
      </c>
      <c r="N93">
        <v>0.3</v>
      </c>
      <c r="O93" s="8">
        <v>0.5</v>
      </c>
      <c r="P93" s="2" t="s">
        <v>9</v>
      </c>
    </row>
    <row r="94" spans="1:16" x14ac:dyDescent="0.25">
      <c r="A94" t="s">
        <v>138</v>
      </c>
      <c r="B94" t="s">
        <v>149</v>
      </c>
      <c r="C94">
        <v>2009</v>
      </c>
      <c r="D94" t="s">
        <v>300</v>
      </c>
      <c r="E94">
        <f>VLOOKUP(A94&amp;D94,CountyLU!$A$2:$J$3110,10,FALSE)</f>
        <v>25007</v>
      </c>
      <c r="F94">
        <v>3.78</v>
      </c>
      <c r="G94">
        <v>3.78</v>
      </c>
      <c r="J94">
        <v>5.9</v>
      </c>
      <c r="O94" s="8">
        <v>0.5</v>
      </c>
      <c r="P94" s="2" t="s">
        <v>9</v>
      </c>
    </row>
    <row r="95" spans="1:16" x14ac:dyDescent="0.25">
      <c r="A95" t="s">
        <v>56</v>
      </c>
      <c r="B95" t="s">
        <v>151</v>
      </c>
      <c r="C95">
        <v>2009</v>
      </c>
      <c r="D95" t="s">
        <v>238</v>
      </c>
      <c r="E95">
        <f>VLOOKUP(A95&amp;D95,CountyLU!$A$2:$J$3110,10,FALSE)</f>
        <v>36059</v>
      </c>
      <c r="F95">
        <v>3.05</v>
      </c>
      <c r="G95">
        <v>3.05</v>
      </c>
      <c r="J95">
        <v>5.9</v>
      </c>
      <c r="O95" s="8">
        <v>0.5</v>
      </c>
      <c r="P95" s="2" t="s">
        <v>9</v>
      </c>
    </row>
    <row r="96" spans="1:16" x14ac:dyDescent="0.25">
      <c r="A96" t="s">
        <v>138</v>
      </c>
      <c r="B96" t="s">
        <v>152</v>
      </c>
      <c r="C96">
        <v>2009</v>
      </c>
      <c r="D96" t="s">
        <v>270</v>
      </c>
      <c r="E96">
        <f>VLOOKUP(A96&amp;D96,CountyLU!$A$2:$J$3110,10,FALSE)</f>
        <v>25009</v>
      </c>
      <c r="F96">
        <v>2.58</v>
      </c>
      <c r="G96">
        <v>2.58</v>
      </c>
      <c r="J96">
        <v>5.9</v>
      </c>
      <c r="O96" s="8">
        <v>0.5</v>
      </c>
      <c r="P96" s="2" t="s">
        <v>9</v>
      </c>
    </row>
    <row r="97" spans="1:16" x14ac:dyDescent="0.25">
      <c r="A97" t="s">
        <v>127</v>
      </c>
      <c r="B97" t="s">
        <v>153</v>
      </c>
      <c r="C97">
        <v>2008</v>
      </c>
      <c r="D97" t="s">
        <v>208</v>
      </c>
      <c r="E97">
        <f>VLOOKUP(A97&amp;D97,CountyLU!$A$2:$J$3110,10,FALSE)</f>
        <v>12081</v>
      </c>
      <c r="F97">
        <v>3.9</v>
      </c>
      <c r="G97">
        <v>4.7</v>
      </c>
      <c r="J97">
        <v>5.9</v>
      </c>
      <c r="O97" s="8">
        <v>0.5</v>
      </c>
      <c r="P97" s="2" t="s">
        <v>9</v>
      </c>
    </row>
    <row r="98" spans="1:16" x14ac:dyDescent="0.25">
      <c r="A98" t="s">
        <v>54</v>
      </c>
      <c r="B98" t="s">
        <v>154</v>
      </c>
      <c r="C98">
        <v>2008</v>
      </c>
      <c r="D98" t="s">
        <v>239</v>
      </c>
      <c r="E98">
        <f>VLOOKUP(A98&amp;D98,CountyLU!$A$2:$J$3110,10,FALSE)</f>
        <v>37055</v>
      </c>
      <c r="F98">
        <v>3.85</v>
      </c>
      <c r="G98">
        <v>4.7</v>
      </c>
      <c r="J98">
        <v>5.9</v>
      </c>
      <c r="O98" s="8">
        <v>0.5</v>
      </c>
      <c r="P98" s="2" t="s">
        <v>9</v>
      </c>
    </row>
    <row r="99" spans="1:16" x14ac:dyDescent="0.25">
      <c r="A99" t="s">
        <v>127</v>
      </c>
      <c r="B99" t="s">
        <v>155</v>
      </c>
      <c r="C99">
        <v>2010</v>
      </c>
      <c r="D99" t="s">
        <v>198</v>
      </c>
      <c r="E99">
        <f>VLOOKUP(A99&amp;D99,CountyLU!$A$2:$J$3110,10,FALSE)</f>
        <v>12061</v>
      </c>
      <c r="H99">
        <v>3.9</v>
      </c>
      <c r="I99">
        <v>4.7</v>
      </c>
      <c r="J99">
        <v>5.9</v>
      </c>
      <c r="O99" s="8">
        <v>0.5</v>
      </c>
      <c r="P99" s="2" t="s">
        <v>9</v>
      </c>
    </row>
    <row r="100" spans="1:16" x14ac:dyDescent="0.25">
      <c r="A100" t="s">
        <v>150</v>
      </c>
      <c r="B100" t="s">
        <v>156</v>
      </c>
      <c r="C100">
        <v>2010</v>
      </c>
      <c r="D100" t="s">
        <v>227</v>
      </c>
      <c r="E100">
        <f>VLOOKUP(A100&amp;D100,CountyLU!$A$2:$J$3110,10,FALSE)</f>
        <v>23009</v>
      </c>
      <c r="H100">
        <v>2.7</v>
      </c>
      <c r="I100">
        <v>2.7</v>
      </c>
      <c r="J100">
        <v>5.9</v>
      </c>
      <c r="O100" s="8">
        <v>0.5</v>
      </c>
      <c r="P100" s="2" t="s">
        <v>9</v>
      </c>
    </row>
    <row r="101" spans="1:16" x14ac:dyDescent="0.25">
      <c r="A101" t="s">
        <v>150</v>
      </c>
      <c r="B101" t="s">
        <v>156</v>
      </c>
      <c r="C101">
        <v>2010</v>
      </c>
      <c r="D101" t="s">
        <v>226</v>
      </c>
      <c r="E101">
        <f>VLOOKUP(A101&amp;D101,CountyLU!$A$2:$J$3110,10,FALSE)</f>
        <v>23029</v>
      </c>
      <c r="H101">
        <v>2.7</v>
      </c>
      <c r="I101">
        <v>2.7</v>
      </c>
      <c r="J101">
        <v>5.9</v>
      </c>
      <c r="O101" s="8">
        <v>0.5</v>
      </c>
      <c r="P101" s="2" t="s">
        <v>9</v>
      </c>
    </row>
    <row r="102" spans="1:16" x14ac:dyDescent="0.25">
      <c r="A102" t="s">
        <v>50</v>
      </c>
      <c r="B102" t="s">
        <v>157</v>
      </c>
      <c r="C102">
        <v>2012</v>
      </c>
      <c r="D102" t="s">
        <v>249</v>
      </c>
      <c r="E102">
        <f>VLOOKUP(A102&amp;D102,CountyLU!$A$2:$J$3110,10,FALSE)</f>
        <v>45013</v>
      </c>
      <c r="H102">
        <v>1.9</v>
      </c>
      <c r="I102">
        <v>4.3</v>
      </c>
      <c r="J102">
        <v>4.8</v>
      </c>
      <c r="K102">
        <v>4</v>
      </c>
      <c r="L102">
        <v>7</v>
      </c>
      <c r="M102">
        <v>1.1000000000000001</v>
      </c>
      <c r="N102">
        <v>0.3</v>
      </c>
      <c r="O102" s="8">
        <v>0.5</v>
      </c>
      <c r="P102" s="2" t="s">
        <v>9</v>
      </c>
    </row>
    <row r="103" spans="1:16" x14ac:dyDescent="0.25">
      <c r="A103" t="s">
        <v>127</v>
      </c>
      <c r="B103" t="s">
        <v>158</v>
      </c>
      <c r="C103">
        <v>2011</v>
      </c>
      <c r="D103" t="s">
        <v>199</v>
      </c>
      <c r="E103">
        <f>VLOOKUP(A103&amp;D103,CountyLU!$A$2:$J$3110,10,FALSE)</f>
        <v>12071</v>
      </c>
      <c r="H103">
        <v>2.25</v>
      </c>
      <c r="I103">
        <v>3.75</v>
      </c>
      <c r="J103">
        <v>4</v>
      </c>
      <c r="K103">
        <v>4</v>
      </c>
      <c r="L103">
        <v>7</v>
      </c>
      <c r="M103">
        <v>1.1000000000000001</v>
      </c>
      <c r="N103">
        <v>0.3</v>
      </c>
      <c r="O103" s="8">
        <v>0.3</v>
      </c>
      <c r="P103" s="2" t="s">
        <v>9</v>
      </c>
    </row>
    <row r="104" spans="1:16" x14ac:dyDescent="0.25">
      <c r="A104" t="s">
        <v>127</v>
      </c>
      <c r="B104" t="s">
        <v>159</v>
      </c>
      <c r="C104">
        <v>2008</v>
      </c>
      <c r="D104" t="s">
        <v>209</v>
      </c>
      <c r="E104">
        <f>VLOOKUP(A104&amp;D104,CountyLU!$A$2:$J$3110,10,FALSE)</f>
        <v>12103</v>
      </c>
      <c r="F104">
        <v>3.9</v>
      </c>
      <c r="G104">
        <v>4.7</v>
      </c>
      <c r="J104">
        <v>5.9</v>
      </c>
      <c r="O104" s="8">
        <v>0.5</v>
      </c>
      <c r="P104" s="2" t="s">
        <v>9</v>
      </c>
    </row>
    <row r="105" spans="1:16" x14ac:dyDescent="0.25">
      <c r="A105" t="s">
        <v>66</v>
      </c>
      <c r="B105" t="s">
        <v>160</v>
      </c>
      <c r="C105">
        <v>2009</v>
      </c>
      <c r="D105" t="s">
        <v>301</v>
      </c>
      <c r="E105">
        <f>VLOOKUP(A105&amp;D105,CountyLU!$A$2:$J$3110,10,FALSE)</f>
        <v>51735</v>
      </c>
      <c r="H105">
        <v>4</v>
      </c>
      <c r="I105">
        <v>4</v>
      </c>
      <c r="J105">
        <v>5</v>
      </c>
      <c r="O105" s="8">
        <v>0.5</v>
      </c>
      <c r="P105" s="2" t="s">
        <v>9</v>
      </c>
    </row>
    <row r="106" spans="1:16" x14ac:dyDescent="0.25">
      <c r="A106" t="s">
        <v>66</v>
      </c>
      <c r="B106" t="s">
        <v>165</v>
      </c>
      <c r="C106">
        <v>2010</v>
      </c>
      <c r="D106" t="s">
        <v>302</v>
      </c>
      <c r="E106">
        <f>VLOOKUP(A106&amp;D106,CountyLU!$A$2:$J$3110,10,FALSE)</f>
        <v>51059</v>
      </c>
      <c r="H106">
        <v>2.65</v>
      </c>
      <c r="I106">
        <v>5.33</v>
      </c>
      <c r="J106">
        <v>7.2</v>
      </c>
      <c r="O106" s="8">
        <v>0.5</v>
      </c>
      <c r="P106" s="2" t="s">
        <v>9</v>
      </c>
    </row>
    <row r="107" spans="1:16" x14ac:dyDescent="0.25">
      <c r="A107" t="s">
        <v>66</v>
      </c>
      <c r="B107" t="s">
        <v>165</v>
      </c>
      <c r="C107">
        <v>2010</v>
      </c>
      <c r="D107" t="s">
        <v>303</v>
      </c>
      <c r="E107">
        <f>VLOOKUP(A107&amp;D107,CountyLU!$A$2:$J$3110,10,FALSE)</f>
        <v>51153</v>
      </c>
      <c r="H107">
        <v>2.65</v>
      </c>
      <c r="I107">
        <v>5.33</v>
      </c>
      <c r="J107">
        <v>7.2</v>
      </c>
      <c r="O107" s="8">
        <v>0.5</v>
      </c>
      <c r="P107" s="2" t="s">
        <v>9</v>
      </c>
    </row>
    <row r="108" spans="1:16" x14ac:dyDescent="0.25">
      <c r="A108" t="s">
        <v>66</v>
      </c>
      <c r="B108" t="s">
        <v>161</v>
      </c>
      <c r="C108">
        <v>2009</v>
      </c>
      <c r="D108" t="s">
        <v>268</v>
      </c>
      <c r="E108">
        <f>VLOOKUP(A108&amp;D108,CountyLU!$A$2:$J$3110,10,FALSE)</f>
        <v>51041</v>
      </c>
      <c r="H108">
        <v>6</v>
      </c>
      <c r="I108">
        <v>4.8</v>
      </c>
      <c r="J108">
        <v>7.2</v>
      </c>
      <c r="O108" s="8">
        <v>0.5</v>
      </c>
      <c r="P108" s="2" t="s">
        <v>9</v>
      </c>
    </row>
    <row r="109" spans="1:16" x14ac:dyDescent="0.25">
      <c r="A109" t="s">
        <v>130</v>
      </c>
      <c r="B109" t="s">
        <v>162</v>
      </c>
      <c r="C109">
        <v>2011</v>
      </c>
      <c r="D109" t="s">
        <v>210</v>
      </c>
      <c r="E109">
        <f>VLOOKUP(A109&amp;D109,CountyLU!$A$2:$J$3110,10,FALSE)</f>
        <v>53031</v>
      </c>
      <c r="H109">
        <v>3.6</v>
      </c>
      <c r="I109">
        <v>3.75</v>
      </c>
      <c r="J109">
        <v>4</v>
      </c>
      <c r="K109">
        <v>4</v>
      </c>
      <c r="L109">
        <v>7</v>
      </c>
      <c r="M109">
        <v>1.1000000000000001</v>
      </c>
      <c r="N109">
        <v>0.3</v>
      </c>
      <c r="O109" s="8">
        <v>0.5</v>
      </c>
      <c r="P109" s="2" t="s">
        <v>9</v>
      </c>
    </row>
    <row r="110" spans="1:16" x14ac:dyDescent="0.25">
      <c r="A110" t="s">
        <v>150</v>
      </c>
      <c r="B110" t="s">
        <v>163</v>
      </c>
      <c r="C110">
        <v>2008</v>
      </c>
      <c r="D110" t="s">
        <v>228</v>
      </c>
      <c r="E110">
        <f>VLOOKUP(A110&amp;D110,CountyLU!$A$2:$J$3110,10,FALSE)</f>
        <v>23005</v>
      </c>
      <c r="F110">
        <v>2.58</v>
      </c>
      <c r="G110">
        <v>2.58</v>
      </c>
      <c r="J110">
        <v>5.9</v>
      </c>
      <c r="O110" s="8">
        <v>0.5</v>
      </c>
      <c r="P110" s="2" t="s">
        <v>9</v>
      </c>
    </row>
    <row r="111" spans="1:16" x14ac:dyDescent="0.25">
      <c r="A111" t="s">
        <v>150</v>
      </c>
      <c r="B111" t="s">
        <v>163</v>
      </c>
      <c r="C111">
        <v>2008</v>
      </c>
      <c r="D111" t="s">
        <v>229</v>
      </c>
      <c r="E111">
        <f>VLOOKUP(A111&amp;D111,CountyLU!$A$2:$J$3110,10,FALSE)</f>
        <v>23031</v>
      </c>
      <c r="F111">
        <v>2.58</v>
      </c>
      <c r="G111">
        <v>2.58</v>
      </c>
      <c r="J111">
        <v>5.9</v>
      </c>
      <c r="O111" s="8">
        <v>0.5</v>
      </c>
      <c r="P111" s="2" t="s">
        <v>9</v>
      </c>
    </row>
    <row r="112" spans="1:16" x14ac:dyDescent="0.25">
      <c r="A112" t="s">
        <v>66</v>
      </c>
      <c r="B112" t="s">
        <v>164</v>
      </c>
      <c r="C112">
        <v>2009</v>
      </c>
      <c r="D112" t="s">
        <v>269</v>
      </c>
      <c r="E112">
        <f>VLOOKUP(A112&amp;D112,CountyLU!$A$2:$J$3110,10,FALSE)</f>
        <v>51033</v>
      </c>
      <c r="H112">
        <v>6</v>
      </c>
      <c r="I112">
        <v>4.8</v>
      </c>
      <c r="J112">
        <v>7.2</v>
      </c>
      <c r="O112" s="8">
        <v>0.5</v>
      </c>
      <c r="P112" s="2" t="s">
        <v>9</v>
      </c>
    </row>
    <row r="113" spans="1:16" x14ac:dyDescent="0.25">
      <c r="A113" t="s">
        <v>66</v>
      </c>
      <c r="B113" t="s">
        <v>164</v>
      </c>
      <c r="C113">
        <v>2009</v>
      </c>
      <c r="D113" t="s">
        <v>270</v>
      </c>
      <c r="E113">
        <f>VLOOKUP(A113&amp;D113,CountyLU!$A$2:$J$3110,10,FALSE)</f>
        <v>51057</v>
      </c>
      <c r="H113">
        <v>6</v>
      </c>
      <c r="I113">
        <v>4.8</v>
      </c>
      <c r="J113">
        <v>7.2</v>
      </c>
      <c r="O113" s="8">
        <v>0.5</v>
      </c>
      <c r="P113" s="2" t="s">
        <v>9</v>
      </c>
    </row>
    <row r="114" spans="1:16" x14ac:dyDescent="0.25">
      <c r="A114" t="s">
        <v>66</v>
      </c>
      <c r="B114" t="s">
        <v>164</v>
      </c>
      <c r="C114">
        <v>2009</v>
      </c>
      <c r="D114" t="s">
        <v>271</v>
      </c>
      <c r="E114">
        <f>VLOOKUP(A114&amp;D114,CountyLU!$A$2:$J$3110,10,FALSE)</f>
        <v>51099</v>
      </c>
      <c r="H114">
        <v>6</v>
      </c>
      <c r="I114">
        <v>4.8</v>
      </c>
      <c r="J114">
        <v>7.2</v>
      </c>
      <c r="O114" s="8">
        <v>0.5</v>
      </c>
      <c r="P114" s="2" t="s">
        <v>9</v>
      </c>
    </row>
    <row r="115" spans="1:16" x14ac:dyDescent="0.25">
      <c r="A115" t="s">
        <v>66</v>
      </c>
      <c r="B115" t="s">
        <v>164</v>
      </c>
      <c r="C115">
        <v>2009</v>
      </c>
      <c r="D115" t="s">
        <v>272</v>
      </c>
      <c r="E115">
        <f>VLOOKUP(A115&amp;D115,CountyLU!$A$2:$J$3110,10,FALSE)</f>
        <v>51159</v>
      </c>
      <c r="H115">
        <v>6</v>
      </c>
      <c r="I115">
        <v>4.8</v>
      </c>
      <c r="J115">
        <v>7.2</v>
      </c>
      <c r="O115" s="8">
        <v>0.5</v>
      </c>
      <c r="P115" s="2" t="s">
        <v>9</v>
      </c>
    </row>
    <row r="116" spans="1:16" x14ac:dyDescent="0.25">
      <c r="A116" t="s">
        <v>194</v>
      </c>
      <c r="B116" t="s">
        <v>166</v>
      </c>
      <c r="C116">
        <v>2009</v>
      </c>
      <c r="D116" t="s">
        <v>226</v>
      </c>
      <c r="E116">
        <f>VLOOKUP(A116&amp;D116,CountyLU!$A$2:$J$3110,10,FALSE)</f>
        <v>44009</v>
      </c>
      <c r="F116">
        <v>4.2300000000000004</v>
      </c>
      <c r="G116">
        <v>3.2</v>
      </c>
      <c r="J116">
        <v>5.9</v>
      </c>
      <c r="O116" s="8">
        <v>0.5</v>
      </c>
      <c r="P116" s="2" t="s">
        <v>9</v>
      </c>
    </row>
    <row r="117" spans="1:16" x14ac:dyDescent="0.25">
      <c r="A117" t="s">
        <v>194</v>
      </c>
      <c r="B117" t="s">
        <v>166</v>
      </c>
      <c r="C117">
        <v>2009</v>
      </c>
      <c r="D117" t="s">
        <v>248</v>
      </c>
      <c r="E117">
        <f>VLOOKUP(A117&amp;D117,CountyLU!$A$2:$J$3110,10,FALSE)</f>
        <v>44005</v>
      </c>
      <c r="F117">
        <v>4.2300000000000004</v>
      </c>
      <c r="G117">
        <v>3.2</v>
      </c>
      <c r="J117">
        <v>5.9</v>
      </c>
      <c r="O117" s="8">
        <v>0.5</v>
      </c>
      <c r="P117" s="2" t="s">
        <v>9</v>
      </c>
    </row>
    <row r="118" spans="1:16" x14ac:dyDescent="0.25">
      <c r="A118" t="s">
        <v>130</v>
      </c>
      <c r="B118" t="s">
        <v>167</v>
      </c>
      <c r="C118">
        <v>2010</v>
      </c>
      <c r="D118" t="s">
        <v>278</v>
      </c>
      <c r="E118">
        <f>VLOOKUP(A118&amp;D118,CountyLU!$A$2:$J$3110,10,FALSE)</f>
        <v>53011</v>
      </c>
      <c r="H118">
        <v>3.2</v>
      </c>
      <c r="I118">
        <v>3.75</v>
      </c>
      <c r="J118">
        <v>4</v>
      </c>
      <c r="O118" s="8">
        <v>0.5</v>
      </c>
      <c r="P118" s="2" t="s">
        <v>9</v>
      </c>
    </row>
    <row r="119" spans="1:16" x14ac:dyDescent="0.25">
      <c r="A119" t="s">
        <v>80</v>
      </c>
      <c r="B119" t="s">
        <v>168</v>
      </c>
      <c r="C119">
        <v>2008</v>
      </c>
      <c r="D119" t="s">
        <v>224</v>
      </c>
      <c r="E119">
        <f>VLOOKUP(A119&amp;D119,CountyLU!$A$2:$J$3110,10,FALSE)</f>
        <v>22023</v>
      </c>
      <c r="F119">
        <v>9.75</v>
      </c>
      <c r="G119">
        <v>7.67</v>
      </c>
      <c r="J119">
        <v>7.73</v>
      </c>
      <c r="O119" s="8">
        <v>0.5</v>
      </c>
      <c r="P119" s="2" t="s">
        <v>9</v>
      </c>
    </row>
    <row r="120" spans="1:16" x14ac:dyDescent="0.25">
      <c r="A120" t="s">
        <v>129</v>
      </c>
      <c r="B120" t="s">
        <v>169</v>
      </c>
      <c r="C120">
        <v>2008</v>
      </c>
      <c r="D120" t="s">
        <v>304</v>
      </c>
      <c r="E120">
        <f>VLOOKUP(A120&amp;D120,CountyLU!$A$2:$J$3110,10,FALSE)</f>
        <v>6053</v>
      </c>
      <c r="F120">
        <v>7</v>
      </c>
      <c r="G120">
        <v>7</v>
      </c>
      <c r="J120">
        <v>9.5</v>
      </c>
      <c r="O120" s="8">
        <v>0.5</v>
      </c>
      <c r="P120" s="2" t="s">
        <v>9</v>
      </c>
    </row>
    <row r="121" spans="1:16" x14ac:dyDescent="0.25">
      <c r="A121" t="s">
        <v>129</v>
      </c>
      <c r="B121" t="s">
        <v>170</v>
      </c>
      <c r="C121">
        <v>2009</v>
      </c>
      <c r="D121" t="s">
        <v>305</v>
      </c>
      <c r="E121">
        <f>VLOOKUP(A121&amp;D121,CountyLU!$A$2:$J$3110,10,FALSE)</f>
        <v>6073</v>
      </c>
      <c r="F121">
        <v>6.1</v>
      </c>
      <c r="G121">
        <v>6.1</v>
      </c>
      <c r="J121">
        <v>5.9</v>
      </c>
      <c r="O121" s="8">
        <v>1</v>
      </c>
      <c r="P121" s="2" t="s">
        <v>9</v>
      </c>
    </row>
    <row r="122" spans="1:16" x14ac:dyDescent="0.25">
      <c r="A122" t="s">
        <v>61</v>
      </c>
      <c r="B122" t="s">
        <v>171</v>
      </c>
      <c r="C122">
        <v>2011</v>
      </c>
      <c r="D122" t="s">
        <v>261</v>
      </c>
      <c r="E122">
        <f>VLOOKUP(A122&amp;D122,CountyLU!$A$2:$J$3110,10,FALSE)</f>
        <v>48039</v>
      </c>
      <c r="H122">
        <v>8.1999999999999993</v>
      </c>
      <c r="I122">
        <v>4.7</v>
      </c>
      <c r="J122">
        <v>5.9</v>
      </c>
      <c r="K122">
        <v>5.9</v>
      </c>
      <c r="L122">
        <v>3.3</v>
      </c>
      <c r="M122">
        <v>1.1000000000000001</v>
      </c>
      <c r="N122">
        <v>0.3</v>
      </c>
      <c r="O122" s="8">
        <v>0.5</v>
      </c>
      <c r="P122" s="2" t="s">
        <v>9</v>
      </c>
    </row>
    <row r="123" spans="1:16" x14ac:dyDescent="0.25">
      <c r="A123" t="s">
        <v>61</v>
      </c>
      <c r="B123" t="s">
        <v>171</v>
      </c>
      <c r="C123">
        <v>2011</v>
      </c>
      <c r="D123" t="s">
        <v>266</v>
      </c>
      <c r="E123">
        <f>VLOOKUP(A123&amp;D123,CountyLU!$A$2:$J$3110,10,FALSE)</f>
        <v>48321</v>
      </c>
      <c r="H123">
        <v>8.1999999999999993</v>
      </c>
      <c r="I123">
        <v>4.7</v>
      </c>
      <c r="J123">
        <v>5.9</v>
      </c>
      <c r="K123">
        <v>5.9</v>
      </c>
      <c r="L123">
        <v>3.3</v>
      </c>
      <c r="M123">
        <v>1.1000000000000001</v>
      </c>
      <c r="N123">
        <v>0.3</v>
      </c>
      <c r="O123" s="8">
        <v>0.5</v>
      </c>
      <c r="P123" s="2" t="s">
        <v>9</v>
      </c>
    </row>
    <row r="124" spans="1:16" x14ac:dyDescent="0.25">
      <c r="A124" t="s">
        <v>130</v>
      </c>
      <c r="B124" t="s">
        <v>172</v>
      </c>
      <c r="C124">
        <v>2011</v>
      </c>
      <c r="D124" t="s">
        <v>279</v>
      </c>
      <c r="E124">
        <f>VLOOKUP(A124&amp;D124,CountyLU!$A$2:$J$3110,10,FALSE)</f>
        <v>53055</v>
      </c>
      <c r="H124">
        <v>3.6</v>
      </c>
      <c r="I124">
        <v>3.75</v>
      </c>
      <c r="J124">
        <v>4</v>
      </c>
      <c r="K124">
        <v>4</v>
      </c>
      <c r="L124">
        <v>7</v>
      </c>
      <c r="M124">
        <v>1.1000000000000001</v>
      </c>
      <c r="N124">
        <v>0.3</v>
      </c>
      <c r="O124" s="8">
        <v>0.5</v>
      </c>
      <c r="P124" s="2" t="s">
        <v>9</v>
      </c>
    </row>
    <row r="125" spans="1:16" x14ac:dyDescent="0.25">
      <c r="A125" t="s">
        <v>129</v>
      </c>
      <c r="B125" t="s">
        <v>173</v>
      </c>
      <c r="C125">
        <v>2010</v>
      </c>
      <c r="D125" t="s">
        <v>306</v>
      </c>
      <c r="E125">
        <f>VLOOKUP(A125&amp;D125,CountyLU!$A$2:$J$3110,10,FALSE)</f>
        <v>6055</v>
      </c>
      <c r="H125">
        <v>6.5</v>
      </c>
      <c r="I125">
        <v>1.37</v>
      </c>
      <c r="J125">
        <v>1.37</v>
      </c>
      <c r="O125" s="8">
        <v>0.5</v>
      </c>
      <c r="P125" s="2" t="s">
        <v>9</v>
      </c>
    </row>
    <row r="126" spans="1:16" x14ac:dyDescent="0.25">
      <c r="A126" t="s">
        <v>129</v>
      </c>
      <c r="B126" t="s">
        <v>173</v>
      </c>
      <c r="C126">
        <v>2010</v>
      </c>
      <c r="D126" t="s">
        <v>307</v>
      </c>
      <c r="E126">
        <f>VLOOKUP(A126&amp;D126,CountyLU!$A$2:$J$3110,10,FALSE)</f>
        <v>6095</v>
      </c>
      <c r="H126">
        <v>6.5</v>
      </c>
      <c r="I126">
        <v>1.37</v>
      </c>
      <c r="J126">
        <v>1.37</v>
      </c>
      <c r="O126" s="8">
        <v>0.5</v>
      </c>
      <c r="P126" s="2" t="s">
        <v>9</v>
      </c>
    </row>
    <row r="127" spans="1:16" x14ac:dyDescent="0.25">
      <c r="A127" t="s">
        <v>129</v>
      </c>
      <c r="B127" t="s">
        <v>173</v>
      </c>
      <c r="C127">
        <v>2010</v>
      </c>
      <c r="D127" t="s">
        <v>308</v>
      </c>
      <c r="E127">
        <f>VLOOKUP(A127&amp;D127,CountyLU!$A$2:$J$3110,10,FALSE)</f>
        <v>6097</v>
      </c>
      <c r="H127">
        <v>6.5</v>
      </c>
      <c r="I127">
        <v>1.37</v>
      </c>
      <c r="J127">
        <v>1.37</v>
      </c>
      <c r="O127" s="8">
        <v>0.5</v>
      </c>
      <c r="P127" s="2" t="s">
        <v>9</v>
      </c>
    </row>
    <row r="128" spans="1:16" x14ac:dyDescent="0.25">
      <c r="A128" t="s">
        <v>50</v>
      </c>
      <c r="B128" t="s">
        <v>174</v>
      </c>
      <c r="C128">
        <v>2012</v>
      </c>
      <c r="D128" t="s">
        <v>253</v>
      </c>
      <c r="E128">
        <f>VLOOKUP(A128&amp;D128,CountyLU!$A$2:$J$3110,10,FALSE)</f>
        <v>45053</v>
      </c>
      <c r="H128">
        <v>1.9</v>
      </c>
      <c r="I128">
        <v>4.3</v>
      </c>
      <c r="J128">
        <v>4.8</v>
      </c>
      <c r="K128">
        <v>4</v>
      </c>
      <c r="L128">
        <v>7</v>
      </c>
      <c r="M128">
        <v>1.1000000000000001</v>
      </c>
      <c r="N128">
        <v>0.3</v>
      </c>
      <c r="O128" s="8">
        <v>0.5</v>
      </c>
      <c r="P128" s="2" t="s">
        <v>9</v>
      </c>
    </row>
    <row r="129" spans="1:16" x14ac:dyDescent="0.25">
      <c r="A129" t="s">
        <v>79</v>
      </c>
      <c r="B129" t="s">
        <v>174</v>
      </c>
      <c r="C129">
        <v>2012</v>
      </c>
      <c r="D129" t="s">
        <v>217</v>
      </c>
      <c r="E129">
        <f>VLOOKUP(A129&amp;D129,CountyLU!$A$2:$J$3110,10,FALSE)</f>
        <v>13051</v>
      </c>
      <c r="H129">
        <v>1.9</v>
      </c>
      <c r="I129">
        <v>4.3</v>
      </c>
      <c r="J129">
        <v>4.8</v>
      </c>
      <c r="K129">
        <v>4</v>
      </c>
      <c r="L129">
        <v>7</v>
      </c>
      <c r="M129">
        <v>1.1000000000000001</v>
      </c>
      <c r="N129">
        <v>0.3</v>
      </c>
      <c r="O129" s="8">
        <v>0.5</v>
      </c>
      <c r="P129" s="2" t="s">
        <v>9</v>
      </c>
    </row>
    <row r="130" spans="1:16" x14ac:dyDescent="0.25">
      <c r="A130" t="s">
        <v>79</v>
      </c>
      <c r="B130" t="s">
        <v>174</v>
      </c>
      <c r="C130">
        <v>2012</v>
      </c>
      <c r="D130" t="s">
        <v>309</v>
      </c>
      <c r="E130">
        <f>VLOOKUP(A130&amp;D130,CountyLU!$A$2:$J$3110,10,FALSE)</f>
        <v>13103</v>
      </c>
      <c r="H130">
        <v>1.9</v>
      </c>
      <c r="I130">
        <v>4.3</v>
      </c>
      <c r="J130">
        <v>4.8</v>
      </c>
      <c r="K130">
        <v>4</v>
      </c>
      <c r="L130">
        <v>7</v>
      </c>
      <c r="M130">
        <v>1.1000000000000001</v>
      </c>
      <c r="N130">
        <v>0.3</v>
      </c>
      <c r="O130" s="8">
        <v>0.5</v>
      </c>
      <c r="P130" s="2" t="s">
        <v>9</v>
      </c>
    </row>
    <row r="131" spans="1:16" x14ac:dyDescent="0.25">
      <c r="A131" t="s">
        <v>129</v>
      </c>
      <c r="B131" t="s">
        <v>175</v>
      </c>
      <c r="C131">
        <v>2008</v>
      </c>
      <c r="D131" t="s">
        <v>310</v>
      </c>
      <c r="E131">
        <f>VLOOKUP(A131&amp;D131,CountyLU!$A$2:$J$3110,10,FALSE)</f>
        <v>6059</v>
      </c>
      <c r="F131">
        <v>2</v>
      </c>
      <c r="G131">
        <v>4</v>
      </c>
      <c r="J131">
        <v>4</v>
      </c>
      <c r="O131" s="8">
        <v>0.5</v>
      </c>
      <c r="P131" s="2" t="s">
        <v>9</v>
      </c>
    </row>
    <row r="132" spans="1:16" x14ac:dyDescent="0.25">
      <c r="A132" t="s">
        <v>56</v>
      </c>
      <c r="B132" t="s">
        <v>176</v>
      </c>
      <c r="C132">
        <v>2015</v>
      </c>
      <c r="D132" t="s">
        <v>237</v>
      </c>
      <c r="E132">
        <f>VLOOKUP(A132&amp;D132,CountyLU!$A$2:$J$3110,10,FALSE)</f>
        <v>36103</v>
      </c>
      <c r="H132" t="s">
        <v>58</v>
      </c>
      <c r="I132" t="s">
        <v>59</v>
      </c>
      <c r="J132">
        <v>5</v>
      </c>
      <c r="K132">
        <v>1</v>
      </c>
      <c r="M132">
        <v>1.1000000000000001</v>
      </c>
      <c r="N132">
        <v>1.6</v>
      </c>
      <c r="O132" s="8">
        <v>0.5</v>
      </c>
      <c r="P132" s="2" t="s">
        <v>9</v>
      </c>
    </row>
    <row r="133" spans="1:16" x14ac:dyDescent="0.25">
      <c r="A133" t="s">
        <v>80</v>
      </c>
      <c r="B133" t="s">
        <v>177</v>
      </c>
      <c r="C133">
        <v>2008</v>
      </c>
      <c r="D133" t="s">
        <v>225</v>
      </c>
      <c r="E133">
        <f>VLOOKUP(A133&amp;D133,CountyLU!$A$2:$J$3110,10,FALSE)</f>
        <v>22045</v>
      </c>
      <c r="F133">
        <v>3.9</v>
      </c>
      <c r="G133">
        <v>4.7</v>
      </c>
      <c r="J133">
        <v>5.9</v>
      </c>
      <c r="O133" s="8">
        <v>0.5</v>
      </c>
      <c r="P133" s="2" t="s">
        <v>9</v>
      </c>
    </row>
    <row r="134" spans="1:16" x14ac:dyDescent="0.25">
      <c r="A134" t="s">
        <v>81</v>
      </c>
      <c r="B134" t="s">
        <v>178</v>
      </c>
      <c r="C134">
        <v>2010</v>
      </c>
      <c r="D134" t="s">
        <v>245</v>
      </c>
      <c r="E134">
        <f>VLOOKUP(A134&amp;D134,CountyLU!$A$2:$J$3110,10,FALSE)</f>
        <v>41041</v>
      </c>
      <c r="H134">
        <v>3</v>
      </c>
      <c r="I134">
        <v>3</v>
      </c>
      <c r="J134">
        <v>3</v>
      </c>
      <c r="O134" s="8">
        <v>0.5</v>
      </c>
      <c r="P134" s="2" t="s">
        <v>9</v>
      </c>
    </row>
    <row r="135" spans="1:16" x14ac:dyDescent="0.25">
      <c r="A135" t="s">
        <v>127</v>
      </c>
      <c r="B135" t="s">
        <v>179</v>
      </c>
      <c r="C135">
        <v>2012</v>
      </c>
      <c r="D135" t="s">
        <v>210</v>
      </c>
      <c r="E135">
        <f>VLOOKUP(A135&amp;D135,CountyLU!$A$2:$J$3110,10,FALSE)</f>
        <v>12065</v>
      </c>
      <c r="H135">
        <v>4.9000000000000004</v>
      </c>
      <c r="I135">
        <v>4.9000000000000004</v>
      </c>
      <c r="J135">
        <v>5.9</v>
      </c>
      <c r="K135">
        <v>5.9</v>
      </c>
      <c r="L135">
        <v>7</v>
      </c>
      <c r="M135">
        <v>1.1000000000000001</v>
      </c>
      <c r="N135">
        <v>0.3</v>
      </c>
      <c r="O135" s="8">
        <v>0.5</v>
      </c>
      <c r="P135" s="2" t="s">
        <v>9</v>
      </c>
    </row>
    <row r="136" spans="1:16" x14ac:dyDescent="0.25">
      <c r="A136" t="s">
        <v>127</v>
      </c>
      <c r="B136" t="s">
        <v>179</v>
      </c>
      <c r="C136">
        <v>2012</v>
      </c>
      <c r="D136" t="s">
        <v>211</v>
      </c>
      <c r="E136">
        <f>VLOOKUP(A136&amp;D136,CountyLU!$A$2:$J$3110,10,FALSE)</f>
        <v>12123</v>
      </c>
      <c r="H136">
        <v>4.9000000000000004</v>
      </c>
      <c r="I136">
        <v>4.9000000000000004</v>
      </c>
      <c r="J136">
        <v>5.9</v>
      </c>
      <c r="K136">
        <v>5.9</v>
      </c>
      <c r="L136">
        <v>7</v>
      </c>
      <c r="M136">
        <v>1.1000000000000001</v>
      </c>
      <c r="N136">
        <v>0.3</v>
      </c>
      <c r="O136" s="8">
        <v>0.5</v>
      </c>
      <c r="P136" s="2" t="s">
        <v>9</v>
      </c>
    </row>
    <row r="137" spans="1:16" x14ac:dyDescent="0.25">
      <c r="A137" t="s">
        <v>127</v>
      </c>
      <c r="B137" t="s">
        <v>179</v>
      </c>
      <c r="C137">
        <v>2012</v>
      </c>
      <c r="D137" t="s">
        <v>212</v>
      </c>
      <c r="E137">
        <f>VLOOKUP(A137&amp;D137,CountyLU!$A$2:$J$3110,10,FALSE)</f>
        <v>12129</v>
      </c>
      <c r="H137">
        <v>4.9000000000000004</v>
      </c>
      <c r="I137">
        <v>4.9000000000000004</v>
      </c>
      <c r="J137">
        <v>5.9</v>
      </c>
      <c r="K137">
        <v>5.9</v>
      </c>
      <c r="L137">
        <v>7</v>
      </c>
      <c r="M137">
        <v>1.1000000000000001</v>
      </c>
      <c r="N137">
        <v>0.3</v>
      </c>
      <c r="O137" s="8">
        <v>0.5</v>
      </c>
      <c r="P137" s="2" t="s">
        <v>9</v>
      </c>
    </row>
    <row r="138" spans="1:16" x14ac:dyDescent="0.25">
      <c r="A138" t="s">
        <v>127</v>
      </c>
      <c r="B138" t="s">
        <v>180</v>
      </c>
      <c r="C138">
        <v>2008</v>
      </c>
      <c r="D138" t="s">
        <v>379</v>
      </c>
      <c r="E138">
        <f>VLOOKUP(A138&amp;D138,CountyLU!$A$2:$J$3110,10,FALSE)</f>
        <v>12037</v>
      </c>
      <c r="F138">
        <v>4</v>
      </c>
      <c r="G138">
        <v>4.7</v>
      </c>
      <c r="J138">
        <v>5.9</v>
      </c>
      <c r="O138" s="8">
        <v>1</v>
      </c>
      <c r="P138" s="2" t="s">
        <v>9</v>
      </c>
    </row>
    <row r="139" spans="1:16" x14ac:dyDescent="0.25">
      <c r="A139" t="s">
        <v>127</v>
      </c>
      <c r="B139" t="s">
        <v>180</v>
      </c>
      <c r="C139">
        <v>2008</v>
      </c>
      <c r="D139" t="s">
        <v>213</v>
      </c>
      <c r="E139">
        <f>VLOOKUP(A139&amp;D139,CountyLU!$A$2:$J$3110,10,FALSE)</f>
        <v>12045</v>
      </c>
      <c r="F139">
        <v>4</v>
      </c>
      <c r="G139">
        <v>4.7</v>
      </c>
      <c r="J139">
        <v>5.9</v>
      </c>
      <c r="O139" s="8">
        <v>1</v>
      </c>
      <c r="P139" s="2" t="s">
        <v>9</v>
      </c>
    </row>
    <row r="140" spans="1:16" x14ac:dyDescent="0.25">
      <c r="A140" t="s">
        <v>195</v>
      </c>
      <c r="B140" t="s">
        <v>181</v>
      </c>
      <c r="C140">
        <v>2009</v>
      </c>
      <c r="D140" t="s">
        <v>311</v>
      </c>
      <c r="E140">
        <f>VLOOKUP(A140&amp;D140,CountyLU!$A$2:$J$3110,10,FALSE)</f>
        <v>9007</v>
      </c>
      <c r="F140">
        <v>2.2749999999999999</v>
      </c>
      <c r="G140">
        <v>2.2749999999999999</v>
      </c>
      <c r="J140">
        <v>5.9</v>
      </c>
      <c r="O140" s="8">
        <v>0.5</v>
      </c>
      <c r="P140" s="2" t="s">
        <v>9</v>
      </c>
    </row>
    <row r="141" spans="1:16" x14ac:dyDescent="0.25">
      <c r="A141" t="s">
        <v>126</v>
      </c>
      <c r="B141" t="s">
        <v>182</v>
      </c>
      <c r="C141">
        <v>2009</v>
      </c>
      <c r="D141" t="s">
        <v>236</v>
      </c>
      <c r="E141">
        <f>VLOOKUP(A141&amp;D141,CountyLU!$A$2:$J$3110,10,FALSE)</f>
        <v>34033</v>
      </c>
      <c r="H141">
        <v>4</v>
      </c>
      <c r="I141">
        <v>4</v>
      </c>
      <c r="J141">
        <v>4</v>
      </c>
      <c r="O141" s="8">
        <v>0.5</v>
      </c>
      <c r="P141" s="2" t="s">
        <v>9</v>
      </c>
    </row>
    <row r="142" spans="1:16" x14ac:dyDescent="0.25">
      <c r="A142" t="s">
        <v>54</v>
      </c>
      <c r="B142" t="s">
        <v>183</v>
      </c>
      <c r="C142">
        <v>2012</v>
      </c>
      <c r="D142" t="s">
        <v>240</v>
      </c>
      <c r="E142">
        <f>VLOOKUP(A142&amp;D142,CountyLU!$A$2:$J$3110,10,FALSE)</f>
        <v>37095</v>
      </c>
      <c r="H142">
        <v>3.7</v>
      </c>
      <c r="I142">
        <v>4.0999999999999996</v>
      </c>
      <c r="J142">
        <v>5.9</v>
      </c>
      <c r="K142">
        <v>5.9</v>
      </c>
      <c r="M142">
        <v>1.1000000000000001</v>
      </c>
      <c r="N142">
        <v>0.3</v>
      </c>
      <c r="O142" s="8">
        <v>0.5</v>
      </c>
      <c r="P142" s="2" t="s">
        <v>9</v>
      </c>
    </row>
    <row r="143" spans="1:16" x14ac:dyDescent="0.25">
      <c r="A143" t="s">
        <v>61</v>
      </c>
      <c r="B143" t="s">
        <v>184</v>
      </c>
      <c r="C143">
        <v>2011</v>
      </c>
      <c r="D143" t="s">
        <v>210</v>
      </c>
      <c r="E143">
        <f>VLOOKUP(A143&amp;D143,CountyLU!$A$2:$J$3110,10,FALSE)</f>
        <v>48245</v>
      </c>
      <c r="H143">
        <v>10.43</v>
      </c>
      <c r="I143">
        <v>7.67</v>
      </c>
      <c r="J143">
        <v>7.73</v>
      </c>
      <c r="O143" s="8">
        <v>0.5</v>
      </c>
      <c r="P143" s="2" t="s">
        <v>9</v>
      </c>
    </row>
    <row r="144" spans="1:16" x14ac:dyDescent="0.25">
      <c r="A144" t="s">
        <v>56</v>
      </c>
      <c r="B144" t="s">
        <v>185</v>
      </c>
      <c r="C144">
        <v>2009</v>
      </c>
      <c r="D144" t="s">
        <v>237</v>
      </c>
      <c r="E144">
        <f>VLOOKUP(A144&amp;D144,CountyLU!$A$2:$J$3110,10,FALSE)</f>
        <v>36103</v>
      </c>
      <c r="F144">
        <v>3.05</v>
      </c>
      <c r="I144">
        <v>3.05</v>
      </c>
      <c r="J144">
        <v>5.9</v>
      </c>
      <c r="O144" s="8">
        <v>0.5</v>
      </c>
      <c r="P144" s="2" t="s">
        <v>9</v>
      </c>
    </row>
    <row r="145" spans="1:16" x14ac:dyDescent="0.25">
      <c r="A145" t="s">
        <v>127</v>
      </c>
      <c r="B145" t="s">
        <v>186</v>
      </c>
      <c r="C145">
        <v>2011</v>
      </c>
      <c r="D145" t="s">
        <v>214</v>
      </c>
      <c r="E145">
        <f>VLOOKUP(A145&amp;D145,CountyLU!$A$2:$J$3110,10,FALSE)</f>
        <v>12021</v>
      </c>
      <c r="H145">
        <v>4</v>
      </c>
      <c r="I145">
        <v>4.7</v>
      </c>
      <c r="J145">
        <v>5.9</v>
      </c>
      <c r="O145" s="8">
        <v>0.5</v>
      </c>
      <c r="P145" s="2" t="s">
        <v>9</v>
      </c>
    </row>
    <row r="146" spans="1:16" x14ac:dyDescent="0.25">
      <c r="A146" t="s">
        <v>127</v>
      </c>
      <c r="B146" t="s">
        <v>186</v>
      </c>
      <c r="C146">
        <v>2011</v>
      </c>
      <c r="D146" t="s">
        <v>203</v>
      </c>
      <c r="E146">
        <f>VLOOKUP(A146&amp;D146,CountyLU!$A$2:$J$3110,10,FALSE)</f>
        <v>12087</v>
      </c>
      <c r="H146">
        <v>4</v>
      </c>
      <c r="I146">
        <v>4.7</v>
      </c>
      <c r="J146">
        <v>5.9</v>
      </c>
      <c r="O146" s="8">
        <v>0.5</v>
      </c>
      <c r="P146" s="2" t="s">
        <v>9</v>
      </c>
    </row>
    <row r="147" spans="1:16" x14ac:dyDescent="0.25">
      <c r="A147" t="s">
        <v>129</v>
      </c>
      <c r="B147" t="s">
        <v>187</v>
      </c>
      <c r="C147">
        <v>2009</v>
      </c>
      <c r="D147" t="s">
        <v>305</v>
      </c>
      <c r="E147">
        <f>VLOOKUP(A147&amp;D147,CountyLU!$A$2:$J$3110,10,FALSE)</f>
        <v>6073</v>
      </c>
      <c r="F147">
        <v>6.1</v>
      </c>
      <c r="G147">
        <v>6.1</v>
      </c>
      <c r="J147">
        <v>5.9</v>
      </c>
      <c r="O147" s="8">
        <v>1</v>
      </c>
      <c r="P147" s="2" t="s">
        <v>9</v>
      </c>
    </row>
    <row r="148" spans="1:16" x14ac:dyDescent="0.25">
      <c r="A148" t="s">
        <v>50</v>
      </c>
      <c r="B148" t="s">
        <v>188</v>
      </c>
      <c r="C148">
        <v>2011</v>
      </c>
      <c r="D148" t="s">
        <v>253</v>
      </c>
      <c r="E148">
        <f>VLOOKUP(A148&amp;D148,CountyLU!$A$2:$J$3110,10,FALSE)</f>
        <v>45053</v>
      </c>
      <c r="H148">
        <v>1.9</v>
      </c>
      <c r="I148">
        <v>4.3</v>
      </c>
      <c r="J148">
        <v>4.8</v>
      </c>
      <c r="K148">
        <v>4</v>
      </c>
      <c r="M148">
        <v>1.1000000000000001</v>
      </c>
      <c r="N148">
        <v>0.3</v>
      </c>
      <c r="O148" s="8">
        <v>0.5</v>
      </c>
      <c r="P148" s="2" t="s">
        <v>9</v>
      </c>
    </row>
    <row r="149" spans="1:16" x14ac:dyDescent="0.25">
      <c r="A149" t="s">
        <v>50</v>
      </c>
      <c r="B149" t="s">
        <v>189</v>
      </c>
      <c r="C149">
        <v>2013</v>
      </c>
      <c r="D149" t="s">
        <v>254</v>
      </c>
      <c r="E149">
        <f>VLOOKUP(A149&amp;D149,CountyLU!$A$2:$J$3110,10,FALSE)</f>
        <v>45043</v>
      </c>
      <c r="H149">
        <v>1.9</v>
      </c>
      <c r="I149">
        <v>4.3</v>
      </c>
      <c r="J149">
        <v>4.8</v>
      </c>
      <c r="K149">
        <v>4.8</v>
      </c>
      <c r="L149">
        <v>0</v>
      </c>
      <c r="M149">
        <v>1.1000000000000001</v>
      </c>
      <c r="N149">
        <v>0.3</v>
      </c>
      <c r="O149" s="8">
        <v>0.5</v>
      </c>
      <c r="P149" s="2" t="s">
        <v>9</v>
      </c>
    </row>
    <row r="150" spans="1:16" x14ac:dyDescent="0.25">
      <c r="A150" t="s">
        <v>50</v>
      </c>
      <c r="B150" t="s">
        <v>189</v>
      </c>
      <c r="C150">
        <v>2013</v>
      </c>
      <c r="D150" t="s">
        <v>255</v>
      </c>
      <c r="E150">
        <f>VLOOKUP(A150&amp;D150,CountyLU!$A$2:$J$3110,10,FALSE)</f>
        <v>45051</v>
      </c>
      <c r="H150">
        <v>1.9</v>
      </c>
      <c r="I150">
        <v>4.3</v>
      </c>
      <c r="J150">
        <v>4.8</v>
      </c>
      <c r="K150">
        <v>4.8</v>
      </c>
      <c r="L150">
        <v>0</v>
      </c>
      <c r="M150">
        <v>1.1000000000000001</v>
      </c>
      <c r="N150">
        <v>0.3</v>
      </c>
      <c r="O150" s="8">
        <v>0.5</v>
      </c>
      <c r="P150" s="2" t="s">
        <v>9</v>
      </c>
    </row>
    <row r="151" spans="1:16" x14ac:dyDescent="0.25">
      <c r="A151" t="s">
        <v>50</v>
      </c>
      <c r="B151" t="s">
        <v>189</v>
      </c>
      <c r="C151">
        <v>2013</v>
      </c>
      <c r="D151" t="s">
        <v>256</v>
      </c>
      <c r="E151">
        <f>VLOOKUP(A151&amp;D151,CountyLU!$A$2:$J$3110,10,FALSE)</f>
        <v>45067</v>
      </c>
      <c r="H151">
        <v>1.9</v>
      </c>
      <c r="I151">
        <v>4.3</v>
      </c>
      <c r="J151">
        <v>4.8</v>
      </c>
      <c r="K151">
        <v>4.8</v>
      </c>
      <c r="L151">
        <v>0</v>
      </c>
      <c r="M151">
        <v>1.1000000000000001</v>
      </c>
      <c r="N151">
        <v>0.3</v>
      </c>
      <c r="O151" s="8">
        <v>0.5</v>
      </c>
      <c r="P151" s="2" t="s">
        <v>9</v>
      </c>
    </row>
    <row r="152" spans="1:16" x14ac:dyDescent="0.25">
      <c r="A152" t="s">
        <v>79</v>
      </c>
      <c r="B152" t="s">
        <v>190</v>
      </c>
      <c r="C152">
        <v>2012</v>
      </c>
      <c r="D152" t="s">
        <v>217</v>
      </c>
      <c r="E152">
        <f>VLOOKUP(A152&amp;D152,CountyLU!$A$2:$J$3110,10,FALSE)</f>
        <v>13051</v>
      </c>
      <c r="H152">
        <v>1.9</v>
      </c>
      <c r="I152">
        <v>4.3</v>
      </c>
      <c r="J152">
        <v>4.8</v>
      </c>
      <c r="K152">
        <v>4</v>
      </c>
      <c r="M152">
        <v>1.1000000000000001</v>
      </c>
      <c r="N152">
        <v>0.3</v>
      </c>
      <c r="O152" s="8">
        <v>0.5</v>
      </c>
      <c r="P152" s="2" t="s">
        <v>9</v>
      </c>
    </row>
    <row r="153" spans="1:16" x14ac:dyDescent="0.25">
      <c r="A153" t="s">
        <v>56</v>
      </c>
      <c r="B153" t="s">
        <v>191</v>
      </c>
      <c r="C153">
        <v>2015</v>
      </c>
      <c r="D153" t="s">
        <v>237</v>
      </c>
      <c r="E153">
        <f>VLOOKUP(A153&amp;D153,CountyLU!$A$2:$J$3110,10,FALSE)</f>
        <v>36103</v>
      </c>
      <c r="H153" t="s">
        <v>58</v>
      </c>
      <c r="I153" t="s">
        <v>59</v>
      </c>
      <c r="J153">
        <v>5</v>
      </c>
      <c r="K153">
        <v>1</v>
      </c>
      <c r="M153">
        <v>1.1000000000000001</v>
      </c>
      <c r="N153">
        <v>1.6</v>
      </c>
      <c r="O153" s="8">
        <v>0.5</v>
      </c>
      <c r="P153" s="2" t="s">
        <v>9</v>
      </c>
    </row>
    <row r="154" spans="1:16" x14ac:dyDescent="0.25">
      <c r="A154" t="s">
        <v>130</v>
      </c>
      <c r="B154" t="s">
        <v>192</v>
      </c>
      <c r="C154">
        <v>2010</v>
      </c>
      <c r="D154" t="s">
        <v>280</v>
      </c>
      <c r="E154">
        <f>VLOOKUP(A154&amp;D154,CountyLU!$A$2:$J$3110,10,FALSE)</f>
        <v>53049</v>
      </c>
      <c r="H154">
        <v>2.1</v>
      </c>
      <c r="I154">
        <v>2.8</v>
      </c>
      <c r="J154">
        <v>2.8</v>
      </c>
      <c r="O154" s="8">
        <v>0.5</v>
      </c>
      <c r="P154" s="2" t="s">
        <v>9</v>
      </c>
    </row>
    <row r="155" spans="1:16" x14ac:dyDescent="0.25">
      <c r="A155" t="s">
        <v>79</v>
      </c>
      <c r="B155" t="s">
        <v>193</v>
      </c>
      <c r="C155">
        <v>2012</v>
      </c>
      <c r="D155" t="s">
        <v>216</v>
      </c>
      <c r="E155">
        <f>VLOOKUP(A155&amp;D155,CountyLU!$A$2:$J$3110,10,FALSE)</f>
        <v>13191</v>
      </c>
      <c r="H155">
        <v>1.9</v>
      </c>
      <c r="I155">
        <v>4.3</v>
      </c>
      <c r="J155">
        <v>4.8</v>
      </c>
      <c r="K155">
        <v>4</v>
      </c>
      <c r="M155">
        <v>1.1000000000000001</v>
      </c>
      <c r="N155">
        <v>0.3</v>
      </c>
      <c r="O155" s="8">
        <v>0.5</v>
      </c>
      <c r="P155" s="2" t="s">
        <v>9</v>
      </c>
    </row>
  </sheetData>
  <hyperlinks>
    <hyperlink ref="P7:P24" r:id="rId1" display="http://warrenpinnacle.com/prof/SLAMM/USFWS/" xr:uid="{00000000-0004-0000-0400-000000000000}"/>
    <hyperlink ref="P26:P58" r:id="rId2" display="http://warrenpinnacle.com/prof/SLAMM/USFWS/" xr:uid="{00000000-0004-0000-0400-000001000000}"/>
    <hyperlink ref="P59:P132" r:id="rId3" display="http://warrenpinnacle.com/prof/SLAMM/USFWS/" xr:uid="{00000000-0004-0000-0400-000002000000}"/>
    <hyperlink ref="P133:P155" r:id="rId4" display="http://warrenpinnacle.com/prof/SLAMM/USFWS/" xr:uid="{00000000-0004-0000-0400-000003000000}"/>
    <hyperlink ref="P14" r:id="rId5" xr:uid="{00000000-0004-0000-0400-000004000000}"/>
    <hyperlink ref="P32" r:id="rId6" xr:uid="{00000000-0004-0000-0400-000005000000}"/>
    <hyperlink ref="P74" r:id="rId7" xr:uid="{00000000-0004-0000-0400-000006000000}"/>
    <hyperlink ref="P136" r:id="rId8" xr:uid="{00000000-0004-0000-0400-000007000000}"/>
    <hyperlink ref="P135" r:id="rId9" xr:uid="{00000000-0004-0000-0400-000008000000}"/>
    <hyperlink ref="P138" r:id="rId10" xr:uid="{00000000-0004-0000-0400-000009000000}"/>
    <hyperlink ref="P145" r:id="rId11" xr:uid="{00000000-0004-0000-0400-00000A000000}"/>
    <hyperlink ref="P25" r:id="rId12" xr:uid="{00000000-0004-0000-0400-00000B000000}"/>
    <hyperlink ref="P100" r:id="rId13" xr:uid="{00000000-0004-0000-0400-00000C000000}"/>
    <hyperlink ref="P110" r:id="rId14" xr:uid="{00000000-0004-0000-0400-00000D000000}"/>
    <hyperlink ref="P45" r:id="rId15" xr:uid="{00000000-0004-0000-0400-00000E000000}"/>
    <hyperlink ref="P6" r:id="rId16" xr:uid="{00000000-0004-0000-0400-00000F000000}"/>
    <hyperlink ref="P60" r:id="rId17" xr:uid="{00000000-0004-0000-0400-000010000000}"/>
    <hyperlink ref="P116" r:id="rId18" xr:uid="{00000000-0004-0000-0400-000011000000}"/>
    <hyperlink ref="P5" r:id="rId19" xr:uid="{00000000-0004-0000-0400-000012000000}"/>
    <hyperlink ref="P4" r:id="rId20" xr:uid="{00000000-0004-0000-0400-000013000000}"/>
    <hyperlink ref="P3" r:id="rId21" xr:uid="{00000000-0004-0000-0400-000014000000}"/>
    <hyperlink ref="P2" r:id="rId22" xr:uid="{00000000-0004-0000-0400-000015000000}"/>
    <hyperlink ref="P150" r:id="rId23" xr:uid="{00000000-0004-0000-0400-000016000000}"/>
    <hyperlink ref="P149" r:id="rId24" xr:uid="{00000000-0004-0000-0400-000017000000}"/>
    <hyperlink ref="P11" r:id="rId25" xr:uid="{00000000-0004-0000-0400-000018000000}"/>
    <hyperlink ref="P10" r:id="rId26" xr:uid="{00000000-0004-0000-0400-000019000000}"/>
    <hyperlink ref="P66" r:id="rId27" xr:uid="{00000000-0004-0000-0400-00001A000000}"/>
    <hyperlink ref="P72" r:id="rId28" xr:uid="{00000000-0004-0000-0400-00001B000000}"/>
    <hyperlink ref="P71" r:id="rId29" xr:uid="{00000000-0004-0000-0400-00001C000000}"/>
    <hyperlink ref="P70" r:id="rId30" xr:uid="{00000000-0004-0000-0400-00001D000000}"/>
    <hyperlink ref="P122" r:id="rId31" xr:uid="{00000000-0004-0000-0400-00001E000000}"/>
    <hyperlink ref="P114" r:id="rId32" xr:uid="{00000000-0004-0000-0400-00001F000000}"/>
    <hyperlink ref="P112" r:id="rId33" xr:uid="{00000000-0004-0000-0400-000020000000}"/>
    <hyperlink ref="P113" r:id="rId34" xr:uid="{00000000-0004-0000-0400-000021000000}"/>
    <hyperlink ref="P63" r:id="rId35" xr:uid="{00000000-0004-0000-0400-000022000000}"/>
    <hyperlink ref="P62" r:id="rId36" xr:uid="{00000000-0004-0000-0400-000023000000}"/>
    <hyperlink ref="P92" r:id="rId37" xr:uid="{00000000-0004-0000-0400-000024000000}"/>
    <hyperlink ref="P41" r:id="rId38" xr:uid="{00000000-0004-0000-0400-000025000000}"/>
    <hyperlink ref="P40" r:id="rId39" xr:uid="{00000000-0004-0000-0400-000026000000}"/>
    <hyperlink ref="P53" r:id="rId40" xr:uid="{00000000-0004-0000-0400-000027000000}"/>
    <hyperlink ref="P81" r:id="rId41" xr:uid="{00000000-0004-0000-0400-000028000000}"/>
    <hyperlink ref="P107" r:id="rId42" xr:uid="{00000000-0004-0000-0400-000029000000}"/>
    <hyperlink ref="P106" r:id="rId43" xr:uid="{00000000-0004-0000-0400-00002A000000}"/>
    <hyperlink ref="P126" r:id="rId44" xr:uid="{00000000-0004-0000-0400-00002B000000}"/>
    <hyperlink ref="P125" r:id="rId45" xr:uid="{00000000-0004-0000-0400-00002C000000}"/>
    <hyperlink ref="P128" r:id="rId46" xr:uid="{00000000-0004-0000-0400-00002D000000}"/>
    <hyperlink ref="P129" r:id="rId47" xr:uid="{00000000-0004-0000-0400-00002E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13"/>
  <sheetViews>
    <sheetView workbookViewId="0">
      <selection activeCell="A113" sqref="A2:A113"/>
    </sheetView>
  </sheetViews>
  <sheetFormatPr defaultColWidth="8.85546875" defaultRowHeight="15" x14ac:dyDescent="0.25"/>
  <cols>
    <col min="1" max="1" width="18.42578125" style="10" bestFit="1" customWidth="1"/>
    <col min="2" max="2" width="19.140625" style="10" bestFit="1" customWidth="1"/>
    <col min="3" max="3" width="19.140625" style="8" customWidth="1"/>
    <col min="4" max="4" width="20.140625" style="11" bestFit="1" customWidth="1"/>
    <col min="5" max="5" width="21.42578125" style="11" bestFit="1" customWidth="1"/>
    <col min="6" max="6" width="15.140625" style="11" customWidth="1"/>
    <col min="7" max="7" width="21" style="11" bestFit="1" customWidth="1"/>
    <col min="8" max="8" width="9" style="11" bestFit="1" customWidth="1"/>
    <col min="9" max="9" width="9.42578125" style="12" bestFit="1" customWidth="1"/>
    <col min="10" max="10" width="18.140625" style="10" customWidth="1"/>
    <col min="11" max="11" width="13.140625" style="10" customWidth="1"/>
    <col min="12" max="12" width="11.140625" style="10" customWidth="1"/>
    <col min="13" max="13" width="12.7109375" style="10" customWidth="1"/>
    <col min="14" max="14" width="13.85546875" style="11" bestFit="1" customWidth="1"/>
    <col min="15" max="15" width="26.42578125" style="11" bestFit="1" customWidth="1"/>
  </cols>
  <sheetData>
    <row r="1" spans="1:15" x14ac:dyDescent="0.25">
      <c r="A1" s="10" t="s">
        <v>2386</v>
      </c>
      <c r="B1" s="10" t="s">
        <v>699</v>
      </c>
      <c r="C1" s="22" t="s">
        <v>196</v>
      </c>
      <c r="D1" s="11" t="s">
        <v>10</v>
      </c>
      <c r="E1" s="11" t="s">
        <v>2387</v>
      </c>
      <c r="F1" s="11" t="s">
        <v>2388</v>
      </c>
      <c r="G1" s="11" t="s">
        <v>2389</v>
      </c>
      <c r="H1" s="11" t="s">
        <v>2390</v>
      </c>
      <c r="I1" s="12" t="s">
        <v>2391</v>
      </c>
      <c r="J1" s="10" t="s">
        <v>2392</v>
      </c>
      <c r="K1" s="10" t="s">
        <v>2393</v>
      </c>
      <c r="L1" s="10" t="s">
        <v>2394</v>
      </c>
      <c r="M1" s="10" t="s">
        <v>2395</v>
      </c>
      <c r="N1" s="11" t="s">
        <v>2396</v>
      </c>
      <c r="O1" s="11" t="s">
        <v>0</v>
      </c>
    </row>
    <row r="2" spans="1:15" x14ac:dyDescent="0.25">
      <c r="A2" s="10">
        <v>29.651523999999899</v>
      </c>
      <c r="B2" s="10">
        <v>-95.010065999999895</v>
      </c>
      <c r="C2" s="8">
        <v>48071</v>
      </c>
      <c r="D2" s="11" t="s">
        <v>2397</v>
      </c>
      <c r="E2" s="11" t="s">
        <v>2398</v>
      </c>
      <c r="G2" s="11" t="s">
        <v>1997</v>
      </c>
      <c r="H2" s="11" t="s">
        <v>2399</v>
      </c>
      <c r="I2" s="12">
        <v>5.2</v>
      </c>
      <c r="N2" s="11" t="s">
        <v>2400</v>
      </c>
      <c r="O2" s="11" t="s">
        <v>2401</v>
      </c>
    </row>
    <row r="3" spans="1:15" x14ac:dyDescent="0.25">
      <c r="A3" s="10">
        <v>29.707968999999899</v>
      </c>
      <c r="B3" s="10">
        <v>-95.055892999999898</v>
      </c>
      <c r="C3" s="8">
        <v>48201</v>
      </c>
      <c r="D3" s="11" t="s">
        <v>2402</v>
      </c>
      <c r="E3" s="11" t="s">
        <v>2398</v>
      </c>
      <c r="G3" s="11" t="s">
        <v>1997</v>
      </c>
      <c r="H3" s="11" t="s">
        <v>2403</v>
      </c>
      <c r="I3" s="12">
        <v>7.9</v>
      </c>
      <c r="N3" s="11" t="s">
        <v>2400</v>
      </c>
      <c r="O3" s="11" t="s">
        <v>2401</v>
      </c>
    </row>
    <row r="4" spans="1:15" x14ac:dyDescent="0.25">
      <c r="A4" s="10">
        <v>29.188783999999899</v>
      </c>
      <c r="B4" s="10">
        <v>-94.991337999999899</v>
      </c>
      <c r="C4" s="8">
        <v>48167</v>
      </c>
      <c r="D4" s="11" t="s">
        <v>2404</v>
      </c>
      <c r="E4" s="11" t="s">
        <v>2405</v>
      </c>
      <c r="G4" s="11" t="s">
        <v>1997</v>
      </c>
      <c r="H4" s="11" t="s">
        <v>2406</v>
      </c>
      <c r="I4" s="12">
        <v>0</v>
      </c>
      <c r="N4" s="11" t="s">
        <v>2407</v>
      </c>
      <c r="O4" s="11" t="s">
        <v>2408</v>
      </c>
    </row>
    <row r="5" spans="1:15" x14ac:dyDescent="0.25">
      <c r="A5" s="10">
        <v>29.875</v>
      </c>
      <c r="B5" s="10">
        <v>-93.541700000000006</v>
      </c>
      <c r="C5" s="8">
        <v>22023</v>
      </c>
      <c r="D5" s="11" t="s">
        <v>1191</v>
      </c>
      <c r="E5" s="11" t="s">
        <v>2409</v>
      </c>
      <c r="G5" s="11" t="s">
        <v>2410</v>
      </c>
      <c r="H5" s="11" t="s">
        <v>2411</v>
      </c>
      <c r="I5" s="12">
        <v>5.9</v>
      </c>
      <c r="M5" s="10">
        <v>31</v>
      </c>
      <c r="N5" s="11" t="s">
        <v>2400</v>
      </c>
      <c r="O5" s="11" t="s">
        <v>2412</v>
      </c>
    </row>
    <row r="6" spans="1:15" x14ac:dyDescent="0.25">
      <c r="A6" s="10">
        <v>29.625478000000001</v>
      </c>
      <c r="B6" s="10">
        <v>-92.575750999999897</v>
      </c>
      <c r="C6" s="8">
        <v>22113</v>
      </c>
      <c r="D6" s="11" t="s">
        <v>2413</v>
      </c>
      <c r="E6" s="11" t="s">
        <v>2409</v>
      </c>
      <c r="F6" s="11" t="s">
        <v>2414</v>
      </c>
      <c r="G6" s="11" t="s">
        <v>2415</v>
      </c>
      <c r="H6" s="11" t="s">
        <v>2416</v>
      </c>
      <c r="I6" s="12">
        <v>9.8000000000000007</v>
      </c>
      <c r="J6" s="10">
        <v>1.1000000000000001</v>
      </c>
      <c r="M6" s="10">
        <v>1</v>
      </c>
      <c r="N6" s="11" t="s">
        <v>2417</v>
      </c>
      <c r="O6" s="11" t="s">
        <v>2418</v>
      </c>
    </row>
    <row r="7" spans="1:15" x14ac:dyDescent="0.25">
      <c r="A7" s="10">
        <v>29.750862999999899</v>
      </c>
      <c r="B7" s="10">
        <v>-94.032014000000004</v>
      </c>
      <c r="C7" s="8">
        <v>48245</v>
      </c>
      <c r="D7" s="11" t="s">
        <v>2419</v>
      </c>
      <c r="E7" s="11" t="s">
        <v>2409</v>
      </c>
      <c r="G7" s="11" t="s">
        <v>2420</v>
      </c>
      <c r="H7" s="11" t="s">
        <v>2421</v>
      </c>
      <c r="I7" s="12">
        <v>1.92</v>
      </c>
      <c r="J7" s="10">
        <v>0.41</v>
      </c>
      <c r="K7" s="10">
        <v>2.66</v>
      </c>
      <c r="L7" s="10">
        <v>1.01</v>
      </c>
      <c r="M7" s="10">
        <v>3</v>
      </c>
      <c r="N7" s="11" t="s">
        <v>2422</v>
      </c>
      <c r="O7" s="11" t="s">
        <v>2423</v>
      </c>
    </row>
    <row r="8" spans="1:15" x14ac:dyDescent="0.25">
      <c r="A8" s="10">
        <v>30.424699</v>
      </c>
      <c r="B8" s="10">
        <v>-88.815482000000003</v>
      </c>
      <c r="C8" s="8">
        <v>28059</v>
      </c>
      <c r="D8" s="11" t="s">
        <v>2424</v>
      </c>
      <c r="E8" s="11" t="s">
        <v>2409</v>
      </c>
      <c r="F8" s="11" t="s">
        <v>2425</v>
      </c>
      <c r="G8" s="11" t="s">
        <v>2426</v>
      </c>
      <c r="I8" s="12">
        <v>6.7</v>
      </c>
      <c r="N8" s="11" t="s">
        <v>2400</v>
      </c>
      <c r="O8" s="11" t="s">
        <v>2427</v>
      </c>
    </row>
    <row r="9" spans="1:15" x14ac:dyDescent="0.25">
      <c r="A9" s="10">
        <v>30.386032</v>
      </c>
      <c r="B9" s="10">
        <v>-88.773436000000004</v>
      </c>
      <c r="C9" s="8">
        <v>28059</v>
      </c>
      <c r="D9" s="11" t="s">
        <v>2428</v>
      </c>
      <c r="E9" s="11" t="s">
        <v>2409</v>
      </c>
      <c r="G9" s="11" t="s">
        <v>2426</v>
      </c>
      <c r="H9" s="11" t="s">
        <v>2429</v>
      </c>
      <c r="I9" s="12">
        <v>4.6500000000000004</v>
      </c>
      <c r="N9" s="11" t="s">
        <v>2400</v>
      </c>
      <c r="O9" s="11" t="s">
        <v>2427</v>
      </c>
    </row>
    <row r="10" spans="1:15" x14ac:dyDescent="0.25">
      <c r="A10" s="10">
        <v>29.457111999999899</v>
      </c>
      <c r="B10" s="10">
        <v>-91.180916999999894</v>
      </c>
      <c r="C10" s="8">
        <v>22109</v>
      </c>
      <c r="D10" s="11" t="s">
        <v>2430</v>
      </c>
      <c r="E10" s="11" t="s">
        <v>2409</v>
      </c>
      <c r="G10" s="11" t="s">
        <v>2431</v>
      </c>
      <c r="H10" s="11" t="s">
        <v>2432</v>
      </c>
      <c r="I10" s="12">
        <v>9.8000000000000007</v>
      </c>
      <c r="M10" s="10">
        <v>32</v>
      </c>
      <c r="N10" s="11" t="s">
        <v>2400</v>
      </c>
      <c r="O10" s="11" t="s">
        <v>2433</v>
      </c>
    </row>
    <row r="11" spans="1:15" x14ac:dyDescent="0.25">
      <c r="A11" s="10">
        <v>29.8332529999999</v>
      </c>
      <c r="B11" s="10">
        <v>-93.306827999999896</v>
      </c>
      <c r="C11" s="8">
        <v>22023</v>
      </c>
      <c r="D11" s="11" t="s">
        <v>2434</v>
      </c>
      <c r="E11" s="11" t="s">
        <v>2409</v>
      </c>
      <c r="F11" s="11" t="s">
        <v>2435</v>
      </c>
      <c r="G11" s="11" t="s">
        <v>1191</v>
      </c>
      <c r="H11" s="11" t="s">
        <v>2436</v>
      </c>
      <c r="I11" s="12">
        <v>7.8</v>
      </c>
      <c r="M11" s="10">
        <v>24</v>
      </c>
      <c r="N11" s="11" t="s">
        <v>2400</v>
      </c>
      <c r="O11" s="11" t="s">
        <v>2437</v>
      </c>
    </row>
    <row r="12" spans="1:15" x14ac:dyDescent="0.25">
      <c r="A12" s="10">
        <v>29.83211</v>
      </c>
      <c r="B12" s="10">
        <v>-93.297662000000003</v>
      </c>
      <c r="C12" s="8">
        <v>22023</v>
      </c>
      <c r="D12" s="11" t="s">
        <v>2438</v>
      </c>
      <c r="E12" s="11" t="s">
        <v>2409</v>
      </c>
      <c r="F12" s="11" t="s">
        <v>2435</v>
      </c>
      <c r="G12" s="11" t="s">
        <v>1191</v>
      </c>
      <c r="H12" s="11" t="s">
        <v>2436</v>
      </c>
      <c r="I12" s="12">
        <v>7.8</v>
      </c>
      <c r="M12" s="10">
        <v>24</v>
      </c>
      <c r="N12" s="11" t="s">
        <v>2400</v>
      </c>
      <c r="O12" s="11" t="s">
        <v>2437</v>
      </c>
    </row>
    <row r="13" spans="1:15" x14ac:dyDescent="0.25">
      <c r="A13" s="10">
        <v>29.831634000000001</v>
      </c>
      <c r="B13" s="10">
        <v>-93.294038</v>
      </c>
      <c r="C13" s="8">
        <v>22023</v>
      </c>
      <c r="D13" s="11" t="s">
        <v>2439</v>
      </c>
      <c r="E13" s="11" t="s">
        <v>2409</v>
      </c>
      <c r="F13" s="11" t="s">
        <v>2435</v>
      </c>
      <c r="G13" s="11" t="s">
        <v>1191</v>
      </c>
      <c r="H13" s="11" t="s">
        <v>2436</v>
      </c>
      <c r="I13" s="12">
        <v>7.8</v>
      </c>
      <c r="M13" s="10">
        <v>24</v>
      </c>
      <c r="N13" s="11" t="s">
        <v>2400</v>
      </c>
      <c r="O13" s="11" t="s">
        <v>2437</v>
      </c>
    </row>
    <row r="14" spans="1:15" x14ac:dyDescent="0.25">
      <c r="A14" s="10">
        <v>29.97516667</v>
      </c>
      <c r="B14" s="10">
        <v>-84.436833329999899</v>
      </c>
      <c r="C14" s="8">
        <v>12037</v>
      </c>
      <c r="D14" s="11" t="s">
        <v>2440</v>
      </c>
      <c r="E14" s="11" t="s">
        <v>2409</v>
      </c>
      <c r="G14" s="11" t="s">
        <v>2441</v>
      </c>
      <c r="H14" s="11" t="s">
        <v>2442</v>
      </c>
      <c r="I14" s="12">
        <v>3.03</v>
      </c>
      <c r="K14" s="10">
        <v>1.57</v>
      </c>
      <c r="M14" s="10">
        <v>9.4</v>
      </c>
      <c r="N14" s="11" t="s">
        <v>2422</v>
      </c>
      <c r="O14" s="11" t="s">
        <v>2443</v>
      </c>
    </row>
    <row r="15" spans="1:15" x14ac:dyDescent="0.25">
      <c r="A15" s="10">
        <v>29.97516667</v>
      </c>
      <c r="B15" s="10">
        <v>-84.436833329999899</v>
      </c>
      <c r="C15" s="8">
        <v>12037</v>
      </c>
      <c r="D15" s="11" t="s">
        <v>2444</v>
      </c>
      <c r="E15" s="11" t="s">
        <v>2409</v>
      </c>
      <c r="G15" s="11" t="s">
        <v>2445</v>
      </c>
      <c r="H15" s="11" t="s">
        <v>2446</v>
      </c>
      <c r="I15" s="12">
        <v>3.8</v>
      </c>
      <c r="K15" s="10">
        <v>2.56</v>
      </c>
      <c r="M15" s="10">
        <v>9.4</v>
      </c>
      <c r="N15" s="11" t="s">
        <v>2422</v>
      </c>
      <c r="O15" s="11" t="s">
        <v>2443</v>
      </c>
    </row>
    <row r="16" spans="1:15" x14ac:dyDescent="0.25">
      <c r="A16" s="10">
        <v>29.946333330000002</v>
      </c>
      <c r="B16" s="10">
        <v>-84.345166669999898</v>
      </c>
      <c r="C16" s="8">
        <v>12037</v>
      </c>
      <c r="D16" s="11" t="s">
        <v>2447</v>
      </c>
      <c r="E16" s="11" t="s">
        <v>2409</v>
      </c>
      <c r="G16" s="11" t="s">
        <v>2441</v>
      </c>
      <c r="H16" s="11" t="s">
        <v>2448</v>
      </c>
      <c r="I16" s="12">
        <v>10.44</v>
      </c>
      <c r="K16" s="10">
        <v>2.15</v>
      </c>
      <c r="M16" s="10">
        <v>9.4</v>
      </c>
      <c r="N16" s="11" t="s">
        <v>2422</v>
      </c>
      <c r="O16" s="11" t="s">
        <v>2443</v>
      </c>
    </row>
    <row r="17" spans="1:15" x14ac:dyDescent="0.25">
      <c r="A17" s="10">
        <v>29.946333330000002</v>
      </c>
      <c r="B17" s="10">
        <v>-84.345166669999898</v>
      </c>
      <c r="C17" s="8">
        <v>12037</v>
      </c>
      <c r="D17" s="11" t="s">
        <v>2449</v>
      </c>
      <c r="E17" s="11" t="s">
        <v>2409</v>
      </c>
      <c r="G17" s="11" t="s">
        <v>2445</v>
      </c>
      <c r="H17" s="11" t="s">
        <v>2450</v>
      </c>
      <c r="I17" s="12">
        <v>13.21</v>
      </c>
      <c r="K17" s="10">
        <v>2.2999999999999998</v>
      </c>
      <c r="M17" s="10">
        <v>9.4</v>
      </c>
      <c r="N17" s="11" t="s">
        <v>2422</v>
      </c>
      <c r="O17" s="11" t="s">
        <v>2443</v>
      </c>
    </row>
    <row r="18" spans="1:15" x14ac:dyDescent="0.25">
      <c r="A18" s="10">
        <v>30.104066670000002</v>
      </c>
      <c r="B18" s="10">
        <v>-83.992750000000001</v>
      </c>
      <c r="C18" s="8">
        <v>12065</v>
      </c>
      <c r="D18" s="11" t="s">
        <v>2451</v>
      </c>
      <c r="E18" s="11" t="s">
        <v>2409</v>
      </c>
      <c r="G18" s="11" t="s">
        <v>2452</v>
      </c>
      <c r="H18" s="11" t="s">
        <v>2453</v>
      </c>
      <c r="I18" s="12">
        <v>4.6399999999999997</v>
      </c>
      <c r="K18" s="10">
        <v>0.22</v>
      </c>
      <c r="M18" s="10">
        <v>10</v>
      </c>
      <c r="N18" s="11" t="s">
        <v>2422</v>
      </c>
      <c r="O18" s="11" t="s">
        <v>2443</v>
      </c>
    </row>
    <row r="19" spans="1:15" x14ac:dyDescent="0.25">
      <c r="A19" s="10">
        <v>30.104066670000002</v>
      </c>
      <c r="B19" s="10">
        <v>-83.992750000000001</v>
      </c>
      <c r="C19" s="8">
        <v>12065</v>
      </c>
      <c r="D19" s="11" t="s">
        <v>2454</v>
      </c>
      <c r="E19" s="11" t="s">
        <v>2409</v>
      </c>
      <c r="G19" s="11" t="s">
        <v>2452</v>
      </c>
      <c r="H19" s="11" t="s">
        <v>2455</v>
      </c>
      <c r="I19" s="12">
        <v>3.94</v>
      </c>
      <c r="K19" s="10">
        <v>1.9</v>
      </c>
      <c r="M19" s="10">
        <v>10</v>
      </c>
      <c r="N19" s="11" t="s">
        <v>2422</v>
      </c>
      <c r="O19" s="11" t="s">
        <v>2443</v>
      </c>
    </row>
    <row r="20" spans="1:15" x14ac:dyDescent="0.25">
      <c r="A20" s="10">
        <v>30.104066670000002</v>
      </c>
      <c r="B20" s="10">
        <v>-83.992750000000001</v>
      </c>
      <c r="C20" s="8">
        <v>12065</v>
      </c>
      <c r="D20" s="11" t="s">
        <v>2456</v>
      </c>
      <c r="E20" s="11" t="s">
        <v>2409</v>
      </c>
      <c r="G20" s="11" t="s">
        <v>2452</v>
      </c>
      <c r="H20" s="11" t="s">
        <v>2457</v>
      </c>
      <c r="I20" s="12">
        <v>6.1</v>
      </c>
      <c r="K20" s="10">
        <v>-1.02</v>
      </c>
      <c r="M20" s="10">
        <v>10</v>
      </c>
      <c r="N20" s="11" t="s">
        <v>2422</v>
      </c>
      <c r="O20" s="11" t="s">
        <v>2443</v>
      </c>
    </row>
    <row r="21" spans="1:15" x14ac:dyDescent="0.25">
      <c r="A21" s="10">
        <v>30.466417</v>
      </c>
      <c r="B21" s="10">
        <v>-88.102706999999896</v>
      </c>
      <c r="C21" s="8">
        <v>1097</v>
      </c>
      <c r="D21" s="11" t="s">
        <v>2458</v>
      </c>
      <c r="E21" s="11" t="s">
        <v>2409</v>
      </c>
      <c r="F21" s="11" t="s">
        <v>2459</v>
      </c>
      <c r="G21" s="11" t="s">
        <v>2460</v>
      </c>
      <c r="H21" s="11" t="s">
        <v>2461</v>
      </c>
      <c r="I21" s="12">
        <v>3.3</v>
      </c>
      <c r="N21" s="11" t="s">
        <v>2462</v>
      </c>
      <c r="O21" s="11" t="s">
        <v>2463</v>
      </c>
    </row>
    <row r="22" spans="1:15" x14ac:dyDescent="0.25">
      <c r="A22" s="10">
        <v>30.465218</v>
      </c>
      <c r="B22" s="10">
        <v>-88.102939000000006</v>
      </c>
      <c r="C22" s="8">
        <v>1097</v>
      </c>
      <c r="D22" s="11" t="s">
        <v>2464</v>
      </c>
      <c r="E22" s="11" t="s">
        <v>2409</v>
      </c>
      <c r="F22" s="11" t="s">
        <v>2465</v>
      </c>
      <c r="G22" s="11" t="s">
        <v>2460</v>
      </c>
      <c r="H22" s="11" t="s">
        <v>2466</v>
      </c>
      <c r="I22" s="12">
        <v>11.5299999999999</v>
      </c>
      <c r="N22" s="11" t="s">
        <v>2462</v>
      </c>
      <c r="O22" s="11" t="s">
        <v>2463</v>
      </c>
    </row>
    <row r="23" spans="1:15" x14ac:dyDescent="0.25">
      <c r="A23" s="10">
        <v>29.776197</v>
      </c>
      <c r="B23" s="10">
        <v>-94.720185000000001</v>
      </c>
      <c r="C23" s="8">
        <v>48071</v>
      </c>
      <c r="D23" s="11" t="s">
        <v>2467</v>
      </c>
      <c r="E23" s="11" t="s">
        <v>2409</v>
      </c>
      <c r="F23" s="11" t="s">
        <v>2468</v>
      </c>
      <c r="G23" s="11" t="s">
        <v>1997</v>
      </c>
      <c r="H23" s="11" t="s">
        <v>2469</v>
      </c>
      <c r="I23" s="12">
        <v>10.1999999999999</v>
      </c>
      <c r="N23" s="11" t="s">
        <v>2400</v>
      </c>
      <c r="O23" s="11" t="s">
        <v>2470</v>
      </c>
    </row>
    <row r="24" spans="1:15" x14ac:dyDescent="0.25">
      <c r="A24" s="10">
        <v>27.889054000000002</v>
      </c>
      <c r="B24" s="10">
        <v>-97.570768999999899</v>
      </c>
      <c r="C24" s="8">
        <v>48409</v>
      </c>
      <c r="D24" s="11" t="s">
        <v>2471</v>
      </c>
      <c r="E24" s="11" t="s">
        <v>2472</v>
      </c>
      <c r="F24" s="11" t="s">
        <v>2473</v>
      </c>
      <c r="G24" s="11" t="s">
        <v>2474</v>
      </c>
      <c r="H24" s="11" t="s">
        <v>2475</v>
      </c>
      <c r="I24" s="12">
        <v>0.06</v>
      </c>
      <c r="N24" s="11" t="s">
        <v>2476</v>
      </c>
      <c r="O24" s="11" t="s">
        <v>2477</v>
      </c>
    </row>
    <row r="25" spans="1:15" x14ac:dyDescent="0.25">
      <c r="A25" s="10">
        <v>27.878067999999899</v>
      </c>
      <c r="B25" s="10">
        <v>-97.594303999999894</v>
      </c>
      <c r="C25" s="8">
        <v>48409</v>
      </c>
      <c r="D25" s="11" t="s">
        <v>2478</v>
      </c>
      <c r="E25" s="11" t="s">
        <v>2472</v>
      </c>
      <c r="F25" s="11" t="s">
        <v>2473</v>
      </c>
      <c r="G25" s="11" t="s">
        <v>2474</v>
      </c>
      <c r="H25" s="11" t="s">
        <v>2479</v>
      </c>
      <c r="I25" s="12">
        <v>0.43</v>
      </c>
      <c r="N25" s="11" t="s">
        <v>2476</v>
      </c>
      <c r="O25" s="11" t="s">
        <v>2477</v>
      </c>
    </row>
    <row r="26" spans="1:15" x14ac:dyDescent="0.25">
      <c r="A26" s="10">
        <v>27.899598999999899</v>
      </c>
      <c r="B26" s="10">
        <v>-97.594354999999894</v>
      </c>
      <c r="C26" s="8">
        <v>48409</v>
      </c>
      <c r="D26" s="11" t="s">
        <v>2480</v>
      </c>
      <c r="E26" s="11" t="s">
        <v>2472</v>
      </c>
      <c r="F26" s="11" t="s">
        <v>2473</v>
      </c>
      <c r="G26" s="11" t="s">
        <v>2474</v>
      </c>
      <c r="H26" s="11" t="s">
        <v>2481</v>
      </c>
      <c r="I26" s="12">
        <v>0.96</v>
      </c>
      <c r="N26" s="11" t="s">
        <v>2476</v>
      </c>
      <c r="O26" s="11" t="s">
        <v>2477</v>
      </c>
    </row>
    <row r="27" spans="1:15" x14ac:dyDescent="0.25">
      <c r="A27" s="10">
        <v>27.899797</v>
      </c>
      <c r="B27" s="10">
        <v>-97.614329999999896</v>
      </c>
      <c r="C27" s="8">
        <v>48409</v>
      </c>
      <c r="D27" s="11" t="s">
        <v>2482</v>
      </c>
      <c r="E27" s="11" t="s">
        <v>2472</v>
      </c>
      <c r="F27" s="11" t="s">
        <v>2473</v>
      </c>
      <c r="G27" s="11" t="s">
        <v>2474</v>
      </c>
      <c r="H27" s="11" t="s">
        <v>2483</v>
      </c>
      <c r="I27" s="12">
        <v>0.46</v>
      </c>
      <c r="N27" s="11" t="s">
        <v>2476</v>
      </c>
      <c r="O27" s="11" t="s">
        <v>2477</v>
      </c>
    </row>
    <row r="28" spans="1:15" x14ac:dyDescent="0.25">
      <c r="A28" s="10">
        <v>27.868137999999899</v>
      </c>
      <c r="B28" s="10">
        <v>-97.605946000000003</v>
      </c>
      <c r="C28" s="8">
        <v>48355</v>
      </c>
      <c r="D28" s="11" t="s">
        <v>2484</v>
      </c>
      <c r="E28" s="11" t="s">
        <v>2472</v>
      </c>
      <c r="F28" s="11" t="s">
        <v>2473</v>
      </c>
      <c r="G28" s="11" t="s">
        <v>2474</v>
      </c>
      <c r="H28" s="11" t="s">
        <v>2485</v>
      </c>
      <c r="I28" s="12">
        <v>0.31</v>
      </c>
      <c r="N28" s="11" t="s">
        <v>2476</v>
      </c>
      <c r="O28" s="11" t="s">
        <v>2477</v>
      </c>
    </row>
    <row r="29" spans="1:15" x14ac:dyDescent="0.25">
      <c r="A29" s="10">
        <v>27.8636529999999</v>
      </c>
      <c r="B29" s="10">
        <v>-97.562179</v>
      </c>
      <c r="C29" s="8">
        <v>48409</v>
      </c>
      <c r="D29" s="11" t="s">
        <v>2486</v>
      </c>
      <c r="E29" s="11" t="s">
        <v>2472</v>
      </c>
      <c r="F29" s="11" t="s">
        <v>2487</v>
      </c>
      <c r="G29" s="11" t="s">
        <v>2474</v>
      </c>
      <c r="H29" s="11" t="s">
        <v>2488</v>
      </c>
      <c r="I29" s="12">
        <v>0.08</v>
      </c>
      <c r="N29" s="11" t="s">
        <v>2476</v>
      </c>
      <c r="O29" s="11" t="s">
        <v>2477</v>
      </c>
    </row>
    <row r="30" spans="1:15" x14ac:dyDescent="0.25">
      <c r="A30" s="10">
        <v>27.865237</v>
      </c>
      <c r="B30" s="10">
        <v>-97.555243000000004</v>
      </c>
      <c r="C30" s="8">
        <v>48409</v>
      </c>
      <c r="D30" s="11" t="s">
        <v>2489</v>
      </c>
      <c r="E30" s="11" t="s">
        <v>2472</v>
      </c>
      <c r="F30" s="11" t="s">
        <v>2487</v>
      </c>
      <c r="G30" s="11" t="s">
        <v>2474</v>
      </c>
      <c r="H30" s="11" t="s">
        <v>2490</v>
      </c>
      <c r="I30" s="12">
        <v>0.18</v>
      </c>
      <c r="N30" s="11" t="s">
        <v>2476</v>
      </c>
      <c r="O30" s="11" t="s">
        <v>2477</v>
      </c>
    </row>
    <row r="31" spans="1:15" x14ac:dyDescent="0.25">
      <c r="A31" s="10">
        <v>29.146466669999899</v>
      </c>
      <c r="B31" s="10">
        <v>-83.021100000000004</v>
      </c>
      <c r="C31" s="8">
        <v>12075</v>
      </c>
      <c r="D31" s="11" t="s">
        <v>2491</v>
      </c>
      <c r="E31" s="11" t="s">
        <v>2492</v>
      </c>
      <c r="G31" s="11" t="s">
        <v>2493</v>
      </c>
      <c r="H31" s="11" t="s">
        <v>2494</v>
      </c>
      <c r="I31" s="12">
        <v>8.6099999999999905</v>
      </c>
      <c r="K31" s="10">
        <v>1.64</v>
      </c>
      <c r="M31" s="10">
        <v>6</v>
      </c>
      <c r="N31" s="11" t="s">
        <v>2422</v>
      </c>
      <c r="O31" s="11" t="s">
        <v>2443</v>
      </c>
    </row>
    <row r="32" spans="1:15" x14ac:dyDescent="0.25">
      <c r="A32" s="10">
        <v>29.5291999999999</v>
      </c>
      <c r="B32" s="10">
        <v>-91.900599999999898</v>
      </c>
      <c r="C32" s="8">
        <v>22045</v>
      </c>
      <c r="D32" s="11" t="s">
        <v>2495</v>
      </c>
      <c r="E32" s="11" t="s">
        <v>2496</v>
      </c>
      <c r="G32" s="11" t="s">
        <v>2415</v>
      </c>
      <c r="H32" s="11" t="s">
        <v>2497</v>
      </c>
      <c r="I32" s="12">
        <v>7</v>
      </c>
      <c r="M32" s="10">
        <v>31</v>
      </c>
      <c r="N32" s="11" t="s">
        <v>2400</v>
      </c>
      <c r="O32" s="11" t="s">
        <v>2412</v>
      </c>
    </row>
    <row r="33" spans="1:15" x14ac:dyDescent="0.25">
      <c r="A33" s="10">
        <v>29.645</v>
      </c>
      <c r="B33" s="10">
        <v>-92.572800000000001</v>
      </c>
      <c r="C33" s="8">
        <v>22113</v>
      </c>
      <c r="D33" s="11" t="s">
        <v>2498</v>
      </c>
      <c r="E33" s="11" t="s">
        <v>2496</v>
      </c>
      <c r="G33" s="11" t="s">
        <v>2415</v>
      </c>
      <c r="H33" s="11" t="s">
        <v>2499</v>
      </c>
      <c r="I33" s="12">
        <v>4.8</v>
      </c>
      <c r="M33" s="10">
        <v>31</v>
      </c>
      <c r="N33" s="11" t="s">
        <v>2400</v>
      </c>
      <c r="O33" s="11" t="s">
        <v>2412</v>
      </c>
    </row>
    <row r="34" spans="1:15" x14ac:dyDescent="0.25">
      <c r="A34" s="10">
        <v>29.630600000000001</v>
      </c>
      <c r="B34" s="10">
        <v>-91.535600000000002</v>
      </c>
      <c r="C34" s="8">
        <v>22101</v>
      </c>
      <c r="D34" s="11" t="s">
        <v>2498</v>
      </c>
      <c r="E34" s="11" t="s">
        <v>2496</v>
      </c>
      <c r="G34" s="11" t="s">
        <v>2415</v>
      </c>
      <c r="H34" s="11" t="s">
        <v>2500</v>
      </c>
      <c r="I34" s="12">
        <v>5.5</v>
      </c>
      <c r="M34" s="10">
        <v>31</v>
      </c>
      <c r="N34" s="11" t="s">
        <v>2400</v>
      </c>
      <c r="O34" s="11" t="s">
        <v>2412</v>
      </c>
    </row>
    <row r="35" spans="1:15" x14ac:dyDescent="0.25">
      <c r="A35" s="10">
        <v>28.244326999999899</v>
      </c>
      <c r="B35" s="10">
        <v>-96.786921000000007</v>
      </c>
      <c r="C35" s="8">
        <v>48057</v>
      </c>
      <c r="D35" s="11" t="s">
        <v>2501</v>
      </c>
      <c r="E35" s="11" t="s">
        <v>2496</v>
      </c>
      <c r="F35" s="11" t="s">
        <v>2425</v>
      </c>
      <c r="G35" s="11" t="s">
        <v>2415</v>
      </c>
      <c r="H35" s="11" t="s">
        <v>2499</v>
      </c>
      <c r="I35" s="12">
        <v>4.8</v>
      </c>
      <c r="N35" s="11" t="s">
        <v>2400</v>
      </c>
      <c r="O35" s="11" t="s">
        <v>2427</v>
      </c>
    </row>
    <row r="36" spans="1:15" x14ac:dyDescent="0.25">
      <c r="A36" s="10">
        <v>28.237207000000001</v>
      </c>
      <c r="B36" s="10">
        <v>-96.786719000000005</v>
      </c>
      <c r="C36" s="8">
        <v>48057</v>
      </c>
      <c r="D36" s="11" t="s">
        <v>2502</v>
      </c>
      <c r="E36" s="11" t="s">
        <v>2496</v>
      </c>
      <c r="G36" s="11" t="s">
        <v>2415</v>
      </c>
      <c r="I36" s="12">
        <v>4.4000000000000004</v>
      </c>
      <c r="N36" s="11" t="s">
        <v>2400</v>
      </c>
      <c r="O36" s="11" t="s">
        <v>2427</v>
      </c>
    </row>
    <row r="37" spans="1:15" x14ac:dyDescent="0.25">
      <c r="A37" s="10">
        <v>29.925702999999899</v>
      </c>
      <c r="B37" s="10">
        <v>-93.234420999999898</v>
      </c>
      <c r="C37" s="8">
        <v>22023</v>
      </c>
      <c r="D37" s="11" t="s">
        <v>2503</v>
      </c>
      <c r="E37" s="11" t="s">
        <v>2496</v>
      </c>
      <c r="G37" s="11" t="s">
        <v>2415</v>
      </c>
      <c r="H37" s="11" t="s">
        <v>2504</v>
      </c>
      <c r="I37" s="12">
        <v>6.5</v>
      </c>
      <c r="M37" s="10">
        <v>32</v>
      </c>
      <c r="N37" s="11" t="s">
        <v>2400</v>
      </c>
      <c r="O37" s="11" t="s">
        <v>2433</v>
      </c>
    </row>
    <row r="38" spans="1:15" x14ac:dyDescent="0.25">
      <c r="A38" s="10">
        <v>29.924420000000001</v>
      </c>
      <c r="B38" s="10">
        <v>-93.229050000000001</v>
      </c>
      <c r="C38" s="8">
        <v>22023</v>
      </c>
      <c r="D38" s="11" t="s">
        <v>2505</v>
      </c>
      <c r="E38" s="11" t="s">
        <v>2496</v>
      </c>
      <c r="G38" s="11" t="s">
        <v>2415</v>
      </c>
      <c r="H38" s="11" t="s">
        <v>2506</v>
      </c>
      <c r="I38" s="12">
        <v>8.3000000000000007</v>
      </c>
      <c r="M38" s="10">
        <v>32</v>
      </c>
      <c r="N38" s="11" t="s">
        <v>2400</v>
      </c>
      <c r="O38" s="11" t="s">
        <v>2433</v>
      </c>
    </row>
    <row r="39" spans="1:15" x14ac:dyDescent="0.25">
      <c r="A39" s="10">
        <v>29.918354000000001</v>
      </c>
      <c r="B39" s="10">
        <v>-93.239459999999895</v>
      </c>
      <c r="C39" s="8">
        <v>22023</v>
      </c>
      <c r="D39" s="11" t="s">
        <v>2507</v>
      </c>
      <c r="E39" s="11" t="s">
        <v>2496</v>
      </c>
      <c r="G39" s="11" t="s">
        <v>2415</v>
      </c>
      <c r="I39" s="12">
        <v>8.3000000000000007</v>
      </c>
      <c r="M39" s="10">
        <v>32</v>
      </c>
      <c r="N39" s="11" t="s">
        <v>2400</v>
      </c>
      <c r="O39" s="11" t="s">
        <v>2433</v>
      </c>
    </row>
    <row r="40" spans="1:15" x14ac:dyDescent="0.25">
      <c r="A40" s="10">
        <v>29.918809</v>
      </c>
      <c r="B40" s="10">
        <v>-93.230431999999894</v>
      </c>
      <c r="C40" s="8">
        <v>22023</v>
      </c>
      <c r="D40" s="11" t="s">
        <v>2508</v>
      </c>
      <c r="E40" s="11" t="s">
        <v>2496</v>
      </c>
      <c r="G40" s="11" t="s">
        <v>2415</v>
      </c>
      <c r="I40" s="12">
        <v>6.3</v>
      </c>
      <c r="J40" s="10">
        <v>1.1000000000000001</v>
      </c>
      <c r="M40" s="10">
        <v>32</v>
      </c>
      <c r="N40" s="11" t="s">
        <v>2400</v>
      </c>
      <c r="O40" s="11" t="s">
        <v>2433</v>
      </c>
    </row>
    <row r="41" spans="1:15" x14ac:dyDescent="0.25">
      <c r="A41" s="10">
        <v>29.837304</v>
      </c>
      <c r="B41" s="10">
        <v>-93.265182999999894</v>
      </c>
      <c r="C41" s="8">
        <v>22023</v>
      </c>
      <c r="D41" s="11" t="s">
        <v>2509</v>
      </c>
      <c r="E41" s="11" t="s">
        <v>2496</v>
      </c>
      <c r="F41" s="11" t="s">
        <v>2435</v>
      </c>
      <c r="G41" s="11" t="s">
        <v>2415</v>
      </c>
      <c r="H41" s="11" t="s">
        <v>2436</v>
      </c>
      <c r="I41" s="12">
        <v>7.8</v>
      </c>
      <c r="M41" s="10">
        <v>24</v>
      </c>
      <c r="N41" s="11" t="s">
        <v>2400</v>
      </c>
      <c r="O41" s="11" t="s">
        <v>2437</v>
      </c>
    </row>
    <row r="42" spans="1:15" x14ac:dyDescent="0.25">
      <c r="A42" s="10">
        <v>29.839734</v>
      </c>
      <c r="B42" s="10">
        <v>-93.262972000000005</v>
      </c>
      <c r="C42" s="8">
        <v>22023</v>
      </c>
      <c r="D42" s="11" t="s">
        <v>2510</v>
      </c>
      <c r="E42" s="11" t="s">
        <v>2496</v>
      </c>
      <c r="F42" s="11" t="s">
        <v>2435</v>
      </c>
      <c r="G42" s="11" t="s">
        <v>2415</v>
      </c>
      <c r="H42" s="11" t="s">
        <v>2436</v>
      </c>
      <c r="I42" s="12">
        <v>7.8</v>
      </c>
      <c r="M42" s="10">
        <v>24</v>
      </c>
      <c r="N42" s="11" t="s">
        <v>2400</v>
      </c>
      <c r="O42" s="11" t="s">
        <v>2437</v>
      </c>
    </row>
    <row r="43" spans="1:15" x14ac:dyDescent="0.25">
      <c r="A43" s="10">
        <v>29.692266669999899</v>
      </c>
      <c r="B43" s="10">
        <v>-85.371899999999897</v>
      </c>
      <c r="C43" s="8">
        <v>12045</v>
      </c>
      <c r="D43" s="11" t="s">
        <v>2511</v>
      </c>
      <c r="E43" s="11" t="s">
        <v>2496</v>
      </c>
      <c r="G43" s="11" t="s">
        <v>2441</v>
      </c>
      <c r="H43" s="11" t="s">
        <v>2512</v>
      </c>
      <c r="I43" s="12">
        <v>8.32</v>
      </c>
      <c r="K43" s="10">
        <v>-7.0000000000000007E-2</v>
      </c>
      <c r="M43" s="10">
        <v>5.6</v>
      </c>
      <c r="N43" s="11" t="s">
        <v>2422</v>
      </c>
      <c r="O43" s="11" t="s">
        <v>2443</v>
      </c>
    </row>
    <row r="44" spans="1:15" x14ac:dyDescent="0.25">
      <c r="A44" s="10">
        <v>29.597000000000001</v>
      </c>
      <c r="B44" s="10">
        <v>-83.397666670000007</v>
      </c>
      <c r="C44" s="8">
        <v>12029</v>
      </c>
      <c r="D44" s="11" t="s">
        <v>2513</v>
      </c>
      <c r="E44" s="11" t="s">
        <v>2496</v>
      </c>
      <c r="G44" s="11" t="s">
        <v>2415</v>
      </c>
      <c r="H44" s="11" t="s">
        <v>2514</v>
      </c>
      <c r="I44" s="12">
        <v>5.77</v>
      </c>
      <c r="K44" s="10">
        <v>1.1000000000000001</v>
      </c>
      <c r="M44" s="10">
        <v>8.8000000000000007</v>
      </c>
      <c r="N44" s="11" t="s">
        <v>2422</v>
      </c>
      <c r="O44" s="11" t="s">
        <v>2443</v>
      </c>
    </row>
    <row r="45" spans="1:15" x14ac:dyDescent="0.25">
      <c r="A45" s="10">
        <v>29.597000000000001</v>
      </c>
      <c r="B45" s="10">
        <v>-83.397666670000007</v>
      </c>
      <c r="C45" s="8">
        <v>12029</v>
      </c>
      <c r="D45" s="11" t="s">
        <v>2515</v>
      </c>
      <c r="E45" s="11" t="s">
        <v>2496</v>
      </c>
      <c r="G45" s="11" t="s">
        <v>2415</v>
      </c>
      <c r="H45" s="11" t="s">
        <v>2516</v>
      </c>
      <c r="I45" s="12">
        <v>5.8</v>
      </c>
      <c r="K45" s="10">
        <v>1.42</v>
      </c>
      <c r="M45" s="10">
        <v>8.8000000000000007</v>
      </c>
      <c r="N45" s="11" t="s">
        <v>2422</v>
      </c>
      <c r="O45" s="11" t="s">
        <v>2443</v>
      </c>
    </row>
    <row r="46" spans="1:15" x14ac:dyDescent="0.25">
      <c r="A46" s="10">
        <v>30.796479999999899</v>
      </c>
      <c r="B46" s="10">
        <v>-87.923654999999897</v>
      </c>
      <c r="C46" s="8">
        <v>1003</v>
      </c>
      <c r="D46" s="11" t="s">
        <v>2517</v>
      </c>
      <c r="E46" s="11" t="s">
        <v>2496</v>
      </c>
      <c r="F46" s="11" t="s">
        <v>2518</v>
      </c>
      <c r="G46" s="11" t="s">
        <v>2460</v>
      </c>
      <c r="H46" s="11" t="s">
        <v>2519</v>
      </c>
      <c r="I46" s="12">
        <v>10.58</v>
      </c>
      <c r="N46" s="11" t="s">
        <v>2462</v>
      </c>
      <c r="O46" s="11" t="s">
        <v>2463</v>
      </c>
    </row>
    <row r="47" spans="1:15" x14ac:dyDescent="0.25">
      <c r="A47" s="10">
        <v>28.796140999999899</v>
      </c>
      <c r="B47" s="10">
        <v>-96.578121999999894</v>
      </c>
      <c r="C47" s="8">
        <v>48239</v>
      </c>
      <c r="D47" s="11" t="s">
        <v>2520</v>
      </c>
      <c r="E47" s="11" t="s">
        <v>2496</v>
      </c>
      <c r="F47" s="11" t="s">
        <v>2473</v>
      </c>
      <c r="G47" s="11" t="s">
        <v>2415</v>
      </c>
      <c r="H47" s="11" t="s">
        <v>2521</v>
      </c>
      <c r="I47" s="12">
        <v>0.89</v>
      </c>
      <c r="N47" s="11" t="s">
        <v>2476</v>
      </c>
      <c r="O47" s="11" t="s">
        <v>2477</v>
      </c>
    </row>
    <row r="48" spans="1:15" x14ac:dyDescent="0.25">
      <c r="A48" s="10">
        <v>28.834242</v>
      </c>
      <c r="B48" s="10">
        <v>-96.577799999999897</v>
      </c>
      <c r="C48" s="8">
        <v>48239</v>
      </c>
      <c r="D48" s="11" t="s">
        <v>2522</v>
      </c>
      <c r="E48" s="11" t="s">
        <v>2496</v>
      </c>
      <c r="F48" s="11" t="s">
        <v>2473</v>
      </c>
      <c r="G48" s="11" t="s">
        <v>2415</v>
      </c>
      <c r="H48" s="11" t="s">
        <v>2523</v>
      </c>
      <c r="I48" s="12">
        <v>0.3</v>
      </c>
      <c r="N48" s="11" t="s">
        <v>2476</v>
      </c>
      <c r="O48" s="11" t="s">
        <v>2477</v>
      </c>
    </row>
    <row r="49" spans="1:15" x14ac:dyDescent="0.25">
      <c r="A49" s="10">
        <v>28.852799000000001</v>
      </c>
      <c r="B49" s="10">
        <v>-96.581179000000006</v>
      </c>
      <c r="C49" s="8">
        <v>48239</v>
      </c>
      <c r="D49" s="11" t="s">
        <v>2524</v>
      </c>
      <c r="E49" s="11" t="s">
        <v>2496</v>
      </c>
      <c r="F49" s="11" t="s">
        <v>2473</v>
      </c>
      <c r="G49" s="11" t="s">
        <v>2415</v>
      </c>
      <c r="H49" s="11" t="s">
        <v>2525</v>
      </c>
      <c r="I49" s="12">
        <v>0.01</v>
      </c>
      <c r="N49" s="11" t="s">
        <v>2476</v>
      </c>
      <c r="O49" s="11" t="s">
        <v>2477</v>
      </c>
    </row>
    <row r="50" spans="1:15" x14ac:dyDescent="0.25">
      <c r="A50" s="10">
        <v>28.852423000000002</v>
      </c>
      <c r="B50" s="10">
        <v>-96.584104999999894</v>
      </c>
      <c r="C50" s="8">
        <v>48239</v>
      </c>
      <c r="D50" s="11" t="s">
        <v>2526</v>
      </c>
      <c r="E50" s="11" t="s">
        <v>2496</v>
      </c>
      <c r="F50" s="11" t="s">
        <v>2473</v>
      </c>
      <c r="G50" s="11" t="s">
        <v>2415</v>
      </c>
      <c r="H50" s="11" t="s">
        <v>2527</v>
      </c>
      <c r="I50" s="12">
        <v>0.12</v>
      </c>
      <c r="N50" s="11" t="s">
        <v>2476</v>
      </c>
      <c r="O50" s="11" t="s">
        <v>2477</v>
      </c>
    </row>
    <row r="51" spans="1:15" x14ac:dyDescent="0.25">
      <c r="A51" s="10">
        <v>28.8663139999999</v>
      </c>
      <c r="B51" s="10">
        <v>-96.603683000000004</v>
      </c>
      <c r="C51" s="8">
        <v>48239</v>
      </c>
      <c r="D51" s="11" t="s">
        <v>2528</v>
      </c>
      <c r="E51" s="11" t="s">
        <v>2496</v>
      </c>
      <c r="F51" s="11" t="s">
        <v>2473</v>
      </c>
      <c r="G51" s="11" t="s">
        <v>2415</v>
      </c>
      <c r="H51" s="11" t="s">
        <v>2529</v>
      </c>
      <c r="I51" s="12">
        <v>0.02</v>
      </c>
      <c r="N51" s="11" t="s">
        <v>2476</v>
      </c>
      <c r="O51" s="11" t="s">
        <v>2477</v>
      </c>
    </row>
    <row r="52" spans="1:15" x14ac:dyDescent="0.25">
      <c r="A52" s="10">
        <v>28.877268000000001</v>
      </c>
      <c r="B52" s="10">
        <v>-96.584637999999899</v>
      </c>
      <c r="C52" s="8">
        <v>48239</v>
      </c>
      <c r="D52" s="11" t="s">
        <v>2530</v>
      </c>
      <c r="E52" s="11" t="s">
        <v>2496</v>
      </c>
      <c r="F52" s="11" t="s">
        <v>2473</v>
      </c>
      <c r="G52" s="11" t="s">
        <v>2415</v>
      </c>
      <c r="H52" s="11" t="s">
        <v>2531</v>
      </c>
      <c r="I52" s="12">
        <v>0.03</v>
      </c>
      <c r="N52" s="11" t="s">
        <v>2476</v>
      </c>
      <c r="O52" s="11" t="s">
        <v>2477</v>
      </c>
    </row>
    <row r="53" spans="1:15" x14ac:dyDescent="0.25">
      <c r="A53" s="10">
        <v>28.821974000000001</v>
      </c>
      <c r="B53" s="10">
        <v>-96.578552000000002</v>
      </c>
      <c r="C53" s="8">
        <v>48239</v>
      </c>
      <c r="D53" s="11" t="s">
        <v>2532</v>
      </c>
      <c r="E53" s="11" t="s">
        <v>2496</v>
      </c>
      <c r="F53" s="11" t="s">
        <v>2487</v>
      </c>
      <c r="G53" s="11" t="s">
        <v>2415</v>
      </c>
      <c r="H53" s="11" t="s">
        <v>2533</v>
      </c>
      <c r="I53" s="12">
        <v>0.13</v>
      </c>
      <c r="N53" s="11" t="s">
        <v>2476</v>
      </c>
      <c r="O53" s="11" t="s">
        <v>2477</v>
      </c>
    </row>
    <row r="54" spans="1:15" x14ac:dyDescent="0.25">
      <c r="A54" s="10">
        <v>28.834174000000001</v>
      </c>
      <c r="B54" s="10">
        <v>-96.569999999999894</v>
      </c>
      <c r="C54" s="8">
        <v>48239</v>
      </c>
      <c r="D54" s="11" t="s">
        <v>2534</v>
      </c>
      <c r="E54" s="11" t="s">
        <v>2496</v>
      </c>
      <c r="F54" s="11" t="s">
        <v>2487</v>
      </c>
      <c r="G54" s="11" t="s">
        <v>2415</v>
      </c>
      <c r="H54" s="11" t="s">
        <v>2535</v>
      </c>
      <c r="I54" s="12">
        <v>0.6</v>
      </c>
      <c r="N54" s="11" t="s">
        <v>2476</v>
      </c>
      <c r="O54" s="11" t="s">
        <v>2477</v>
      </c>
    </row>
    <row r="55" spans="1:15" x14ac:dyDescent="0.25">
      <c r="A55" s="10">
        <v>28.8525309999999</v>
      </c>
      <c r="B55" s="10">
        <v>-96.5822229999999</v>
      </c>
      <c r="C55" s="8">
        <v>48239</v>
      </c>
      <c r="D55" s="11" t="s">
        <v>2536</v>
      </c>
      <c r="E55" s="11" t="s">
        <v>2496</v>
      </c>
      <c r="F55" s="11" t="s">
        <v>2487</v>
      </c>
      <c r="G55" s="11" t="s">
        <v>2415</v>
      </c>
      <c r="H55" s="11" t="s">
        <v>2537</v>
      </c>
      <c r="I55" s="12">
        <v>0.09</v>
      </c>
      <c r="N55" s="11" t="s">
        <v>2476</v>
      </c>
      <c r="O55" s="11" t="s">
        <v>2477</v>
      </c>
    </row>
    <row r="56" spans="1:15" x14ac:dyDescent="0.25">
      <c r="A56" s="10">
        <v>28.877158000000001</v>
      </c>
      <c r="B56" s="10">
        <v>-96.583095999999898</v>
      </c>
      <c r="C56" s="8">
        <v>48239</v>
      </c>
      <c r="D56" s="11" t="s">
        <v>2538</v>
      </c>
      <c r="E56" s="11" t="s">
        <v>2496</v>
      </c>
      <c r="F56" s="11" t="s">
        <v>2487</v>
      </c>
      <c r="G56" s="11" t="s">
        <v>2415</v>
      </c>
      <c r="H56" s="11" t="s">
        <v>2539</v>
      </c>
      <c r="I56" s="12">
        <v>0.02</v>
      </c>
      <c r="N56" s="11" t="s">
        <v>2476</v>
      </c>
      <c r="O56" s="11" t="s">
        <v>2477</v>
      </c>
    </row>
    <row r="57" spans="1:15" x14ac:dyDescent="0.25">
      <c r="A57" s="10">
        <v>29.935811999999899</v>
      </c>
      <c r="B57" s="10">
        <v>-94.7681299999999</v>
      </c>
      <c r="C57" s="8">
        <v>48291</v>
      </c>
      <c r="D57" s="11" t="s">
        <v>2540</v>
      </c>
      <c r="E57" s="11" t="s">
        <v>2496</v>
      </c>
      <c r="F57" s="11" t="s">
        <v>2518</v>
      </c>
      <c r="G57" s="11" t="s">
        <v>1997</v>
      </c>
      <c r="H57" s="11" t="s">
        <v>2541</v>
      </c>
      <c r="I57" s="12">
        <v>1.3</v>
      </c>
      <c r="N57" s="11" t="s">
        <v>2400</v>
      </c>
      <c r="O57" s="11" t="s">
        <v>2401</v>
      </c>
    </row>
    <row r="58" spans="1:15" x14ac:dyDescent="0.25">
      <c r="A58" s="10">
        <v>29.6299999999999</v>
      </c>
      <c r="B58" s="10">
        <v>-94.819999999999894</v>
      </c>
      <c r="C58" s="8">
        <v>48071</v>
      </c>
      <c r="D58" s="11" t="s">
        <v>2542</v>
      </c>
      <c r="E58" s="11" t="s">
        <v>2543</v>
      </c>
      <c r="G58" s="11" t="s">
        <v>1997</v>
      </c>
      <c r="H58" s="11" t="s">
        <v>2544</v>
      </c>
      <c r="I58" s="12">
        <v>3.8</v>
      </c>
      <c r="N58" s="11" t="s">
        <v>2476</v>
      </c>
      <c r="O58" s="11" t="s">
        <v>2545</v>
      </c>
    </row>
    <row r="59" spans="1:15" x14ac:dyDescent="0.25">
      <c r="A59" s="10">
        <v>29.709019000000001</v>
      </c>
      <c r="B59" s="10">
        <v>-94.983131999999898</v>
      </c>
      <c r="C59" s="8">
        <v>48201</v>
      </c>
      <c r="D59" s="11" t="s">
        <v>2546</v>
      </c>
      <c r="E59" s="11" t="s">
        <v>2547</v>
      </c>
      <c r="G59" s="11" t="s">
        <v>1997</v>
      </c>
      <c r="H59" s="11" t="s">
        <v>2548</v>
      </c>
      <c r="I59" s="12">
        <v>13.5</v>
      </c>
      <c r="N59" s="11" t="s">
        <v>2400</v>
      </c>
      <c r="O59" s="11" t="s">
        <v>2401</v>
      </c>
    </row>
    <row r="60" spans="1:15" x14ac:dyDescent="0.25">
      <c r="A60" s="10">
        <v>29.7616909999999</v>
      </c>
      <c r="B60" s="10">
        <v>-93.976006999999896</v>
      </c>
      <c r="C60" s="8">
        <v>48245</v>
      </c>
      <c r="D60" s="11" t="s">
        <v>2549</v>
      </c>
      <c r="E60" s="11" t="s">
        <v>2550</v>
      </c>
      <c r="G60" s="11" t="s">
        <v>2420</v>
      </c>
      <c r="H60" s="11" t="s">
        <v>2551</v>
      </c>
      <c r="I60" s="12">
        <v>3.6</v>
      </c>
      <c r="J60" s="10">
        <v>0.45</v>
      </c>
      <c r="K60" s="10">
        <v>-0.09</v>
      </c>
      <c r="L60" s="10">
        <v>1.6</v>
      </c>
      <c r="M60" s="10">
        <v>3</v>
      </c>
      <c r="N60" s="11" t="s">
        <v>2422</v>
      </c>
      <c r="O60" s="11" t="s">
        <v>2423</v>
      </c>
    </row>
    <row r="61" spans="1:15" x14ac:dyDescent="0.25">
      <c r="A61" s="10">
        <v>30.101633329999899</v>
      </c>
      <c r="B61" s="10">
        <v>-84.21083333</v>
      </c>
      <c r="C61" s="8">
        <v>12129</v>
      </c>
      <c r="D61" s="11" t="s">
        <v>2552</v>
      </c>
      <c r="E61" s="11" t="s">
        <v>2550</v>
      </c>
      <c r="G61" s="11" t="s">
        <v>2441</v>
      </c>
      <c r="H61" s="11" t="s">
        <v>2553</v>
      </c>
      <c r="I61" s="12">
        <v>6.83</v>
      </c>
      <c r="K61" s="10">
        <v>6.53</v>
      </c>
      <c r="M61" s="10">
        <v>9.3000000000000007</v>
      </c>
      <c r="N61" s="11" t="s">
        <v>2422</v>
      </c>
      <c r="O61" s="11" t="s">
        <v>2443</v>
      </c>
    </row>
    <row r="62" spans="1:15" x14ac:dyDescent="0.25">
      <c r="A62" s="10">
        <v>30.101633329999899</v>
      </c>
      <c r="B62" s="10">
        <v>-84.21083333</v>
      </c>
      <c r="C62" s="8">
        <v>12129</v>
      </c>
      <c r="D62" s="11" t="s">
        <v>2554</v>
      </c>
      <c r="E62" s="11" t="s">
        <v>2550</v>
      </c>
      <c r="G62" s="11" t="s">
        <v>2441</v>
      </c>
      <c r="H62" s="11" t="s">
        <v>2555</v>
      </c>
      <c r="I62" s="12">
        <v>2.96</v>
      </c>
      <c r="K62" s="10">
        <v>2.96</v>
      </c>
      <c r="M62" s="10">
        <v>9.3000000000000007</v>
      </c>
      <c r="N62" s="11" t="s">
        <v>2422</v>
      </c>
      <c r="O62" s="11" t="s">
        <v>2443</v>
      </c>
    </row>
    <row r="63" spans="1:15" x14ac:dyDescent="0.25">
      <c r="A63" s="10">
        <v>30.101633329999899</v>
      </c>
      <c r="B63" s="10">
        <v>-84.21083333</v>
      </c>
      <c r="C63" s="8">
        <v>12129</v>
      </c>
      <c r="D63" s="11" t="s">
        <v>2556</v>
      </c>
      <c r="E63" s="11" t="s">
        <v>2550</v>
      </c>
      <c r="G63" s="11" t="s">
        <v>2445</v>
      </c>
      <c r="H63" s="11" t="s">
        <v>2557</v>
      </c>
      <c r="I63" s="12">
        <v>4.8499999999999996</v>
      </c>
      <c r="K63" s="10">
        <v>4.6399999999999997</v>
      </c>
      <c r="M63" s="10">
        <v>9.3000000000000007</v>
      </c>
      <c r="N63" s="11" t="s">
        <v>2422</v>
      </c>
      <c r="O63" s="11" t="s">
        <v>2443</v>
      </c>
    </row>
    <row r="64" spans="1:15" x14ac:dyDescent="0.25">
      <c r="A64" s="10">
        <v>30.101633329999899</v>
      </c>
      <c r="B64" s="10">
        <v>-84.21083333</v>
      </c>
      <c r="C64" s="8">
        <v>12129</v>
      </c>
      <c r="D64" s="11" t="s">
        <v>2558</v>
      </c>
      <c r="E64" s="11" t="s">
        <v>2550</v>
      </c>
      <c r="G64" s="11" t="s">
        <v>2445</v>
      </c>
      <c r="H64" s="11" t="s">
        <v>2559</v>
      </c>
      <c r="I64" s="12">
        <v>0.7</v>
      </c>
      <c r="J64" s="10">
        <v>0.9</v>
      </c>
      <c r="K64" s="10">
        <v>-0.6</v>
      </c>
      <c r="L64" s="10">
        <v>0.1</v>
      </c>
      <c r="M64" s="10">
        <v>5</v>
      </c>
      <c r="N64" s="11" t="s">
        <v>2422</v>
      </c>
      <c r="O64" s="11" t="s">
        <v>2560</v>
      </c>
    </row>
    <row r="65" spans="1:15" x14ac:dyDescent="0.25">
      <c r="A65" s="10">
        <v>29.762235</v>
      </c>
      <c r="B65" s="10">
        <v>-94.699167000000003</v>
      </c>
      <c r="C65" s="8">
        <v>48071</v>
      </c>
      <c r="D65" s="11" t="s">
        <v>2561</v>
      </c>
      <c r="E65" s="11" t="s">
        <v>2550</v>
      </c>
      <c r="F65" s="11" t="s">
        <v>2468</v>
      </c>
      <c r="G65" s="11" t="s">
        <v>1997</v>
      </c>
      <c r="H65" s="11" t="s">
        <v>2562</v>
      </c>
      <c r="I65" s="12">
        <v>5.3</v>
      </c>
      <c r="N65" s="11" t="s">
        <v>2400</v>
      </c>
      <c r="O65" s="11" t="s">
        <v>2470</v>
      </c>
    </row>
    <row r="66" spans="1:15" x14ac:dyDescent="0.25">
      <c r="A66" s="10">
        <v>28.832663</v>
      </c>
      <c r="B66" s="10">
        <v>-95.535764999999898</v>
      </c>
      <c r="C66" s="8">
        <v>48039</v>
      </c>
      <c r="D66" s="11" t="s">
        <v>2563</v>
      </c>
      <c r="E66" s="11" t="s">
        <v>2564</v>
      </c>
      <c r="G66" s="11" t="s">
        <v>2565</v>
      </c>
      <c r="H66" s="11" t="s">
        <v>2566</v>
      </c>
      <c r="I66" s="12">
        <v>5.75</v>
      </c>
      <c r="N66" s="11" t="s">
        <v>2400</v>
      </c>
      <c r="O66" s="11" t="s">
        <v>2427</v>
      </c>
    </row>
    <row r="67" spans="1:15" x14ac:dyDescent="0.25">
      <c r="A67" s="10">
        <v>29.2736009999999</v>
      </c>
      <c r="B67" s="10">
        <v>-90.112280999999896</v>
      </c>
      <c r="C67" s="8">
        <v>22057</v>
      </c>
      <c r="D67" s="11" t="s">
        <v>2567</v>
      </c>
      <c r="E67" s="11" t="s">
        <v>2564</v>
      </c>
      <c r="G67" s="11" t="s">
        <v>2431</v>
      </c>
      <c r="H67" s="11" t="s">
        <v>2568</v>
      </c>
      <c r="I67" s="12">
        <v>6.1</v>
      </c>
      <c r="M67" s="10">
        <v>32</v>
      </c>
      <c r="N67" s="11" t="s">
        <v>2400</v>
      </c>
      <c r="O67" s="11" t="s">
        <v>2433</v>
      </c>
    </row>
    <row r="68" spans="1:15" x14ac:dyDescent="0.25">
      <c r="A68" s="10">
        <v>29.242702999999899</v>
      </c>
      <c r="B68" s="10">
        <v>-90.133047000000005</v>
      </c>
      <c r="C68" s="8">
        <v>22057</v>
      </c>
      <c r="D68" s="11" t="s">
        <v>2569</v>
      </c>
      <c r="E68" s="11" t="s">
        <v>2564</v>
      </c>
      <c r="G68" s="11" t="s">
        <v>2431</v>
      </c>
      <c r="H68" s="11" t="s">
        <v>2570</v>
      </c>
      <c r="I68" s="12">
        <v>8</v>
      </c>
      <c r="M68" s="10">
        <v>32</v>
      </c>
      <c r="N68" s="11" t="s">
        <v>2400</v>
      </c>
      <c r="O68" s="11" t="s">
        <v>2433</v>
      </c>
    </row>
    <row r="69" spans="1:15" x14ac:dyDescent="0.25">
      <c r="A69" s="10">
        <v>29.238191</v>
      </c>
      <c r="B69" s="10">
        <v>-90.125986999999895</v>
      </c>
      <c r="C69" s="8">
        <v>22057</v>
      </c>
      <c r="D69" s="11" t="s">
        <v>2571</v>
      </c>
      <c r="E69" s="11" t="s">
        <v>2564</v>
      </c>
      <c r="G69" s="11" t="s">
        <v>2431</v>
      </c>
      <c r="I69" s="12">
        <v>7.8</v>
      </c>
      <c r="J69" s="10">
        <v>1.1000000000000001</v>
      </c>
      <c r="M69" s="10">
        <v>32</v>
      </c>
      <c r="N69" s="11" t="s">
        <v>2400</v>
      </c>
      <c r="O69" s="11" t="s">
        <v>2433</v>
      </c>
    </row>
    <row r="70" spans="1:15" x14ac:dyDescent="0.25">
      <c r="A70" s="10">
        <v>29.309196</v>
      </c>
      <c r="B70" s="10">
        <v>-90.537936000000002</v>
      </c>
      <c r="C70" s="8">
        <v>22109</v>
      </c>
      <c r="D70" s="11" t="s">
        <v>2572</v>
      </c>
      <c r="E70" s="11" t="s">
        <v>2564</v>
      </c>
      <c r="F70" s="11" t="s">
        <v>516</v>
      </c>
      <c r="G70" s="11" t="s">
        <v>2431</v>
      </c>
      <c r="H70" s="11" t="s">
        <v>2432</v>
      </c>
      <c r="I70" s="12">
        <v>9.8000000000000007</v>
      </c>
      <c r="N70" s="11" t="s">
        <v>2400</v>
      </c>
      <c r="O70" s="11" t="s">
        <v>2573</v>
      </c>
    </row>
    <row r="71" spans="1:15" x14ac:dyDescent="0.25">
      <c r="A71" s="10">
        <v>29.310509</v>
      </c>
      <c r="B71" s="10">
        <v>-90.592161000000004</v>
      </c>
      <c r="C71" s="8">
        <v>22109</v>
      </c>
      <c r="D71" s="11" t="s">
        <v>2574</v>
      </c>
      <c r="E71" s="11" t="s">
        <v>2564</v>
      </c>
      <c r="F71" s="11" t="s">
        <v>516</v>
      </c>
      <c r="G71" s="11" t="s">
        <v>2431</v>
      </c>
      <c r="H71" s="11" t="s">
        <v>2432</v>
      </c>
      <c r="I71" s="12">
        <v>9.8000000000000007</v>
      </c>
      <c r="N71" s="11" t="s">
        <v>2400</v>
      </c>
      <c r="O71" s="11" t="s">
        <v>2573</v>
      </c>
    </row>
    <row r="72" spans="1:15" x14ac:dyDescent="0.25">
      <c r="A72" s="10">
        <v>29.313361</v>
      </c>
      <c r="B72" s="10">
        <v>-90.578633999999894</v>
      </c>
      <c r="C72" s="8">
        <v>22109</v>
      </c>
      <c r="D72" s="11" t="s">
        <v>2570</v>
      </c>
      <c r="E72" s="11" t="s">
        <v>2564</v>
      </c>
      <c r="F72" s="11" t="s">
        <v>516</v>
      </c>
      <c r="G72" s="11" t="s">
        <v>2431</v>
      </c>
      <c r="H72" s="11" t="s">
        <v>2575</v>
      </c>
      <c r="I72" s="12">
        <v>12.8</v>
      </c>
      <c r="N72" s="11" t="s">
        <v>2400</v>
      </c>
      <c r="O72" s="11" t="s">
        <v>2573</v>
      </c>
    </row>
    <row r="73" spans="1:15" x14ac:dyDescent="0.25">
      <c r="A73" s="10">
        <v>29.318745</v>
      </c>
      <c r="B73" s="10">
        <v>-90.591931000000002</v>
      </c>
      <c r="C73" s="8">
        <v>22109</v>
      </c>
      <c r="D73" s="11" t="s">
        <v>2576</v>
      </c>
      <c r="E73" s="11" t="s">
        <v>2564</v>
      </c>
      <c r="F73" s="11" t="s">
        <v>516</v>
      </c>
      <c r="G73" s="11" t="s">
        <v>2431</v>
      </c>
      <c r="H73" s="11" t="s">
        <v>2577</v>
      </c>
      <c r="I73" s="12">
        <v>7.5</v>
      </c>
      <c r="N73" s="11" t="s">
        <v>2400</v>
      </c>
      <c r="O73" s="11" t="s">
        <v>2573</v>
      </c>
    </row>
    <row r="74" spans="1:15" x14ac:dyDescent="0.25">
      <c r="A74" s="10">
        <v>29.327693</v>
      </c>
      <c r="B74" s="10">
        <v>-90.593569000000002</v>
      </c>
      <c r="C74" s="8">
        <v>22109</v>
      </c>
      <c r="D74" s="11" t="s">
        <v>2578</v>
      </c>
      <c r="E74" s="11" t="s">
        <v>2564</v>
      </c>
      <c r="F74" s="11" t="s">
        <v>516</v>
      </c>
      <c r="G74" s="11" t="s">
        <v>2431</v>
      </c>
      <c r="H74" s="11" t="s">
        <v>2579</v>
      </c>
      <c r="I74" s="12">
        <v>12.1999999999999</v>
      </c>
      <c r="N74" s="11" t="s">
        <v>2400</v>
      </c>
      <c r="O74" s="11" t="s">
        <v>2573</v>
      </c>
    </row>
    <row r="75" spans="1:15" x14ac:dyDescent="0.25">
      <c r="A75" s="10">
        <v>29.329529999999899</v>
      </c>
      <c r="B75" s="10">
        <v>-90.563126999999895</v>
      </c>
      <c r="C75" s="8">
        <v>22109</v>
      </c>
      <c r="D75" s="11" t="s">
        <v>636</v>
      </c>
      <c r="E75" s="11" t="s">
        <v>2564</v>
      </c>
      <c r="F75" s="11" t="s">
        <v>516</v>
      </c>
      <c r="G75" s="11" t="s">
        <v>2431</v>
      </c>
      <c r="H75" s="11" t="s">
        <v>2580</v>
      </c>
      <c r="I75" s="12">
        <v>9.9</v>
      </c>
      <c r="N75" s="11" t="s">
        <v>2400</v>
      </c>
      <c r="O75" s="11" t="s">
        <v>2573</v>
      </c>
    </row>
    <row r="76" spans="1:15" x14ac:dyDescent="0.25">
      <c r="A76" s="10">
        <v>28.836223</v>
      </c>
      <c r="B76" s="10">
        <v>-95.498509999999897</v>
      </c>
      <c r="C76" s="8">
        <v>48039</v>
      </c>
      <c r="D76" s="11" t="s">
        <v>2581</v>
      </c>
      <c r="E76" s="11" t="s">
        <v>2582</v>
      </c>
      <c r="G76" s="11" t="s">
        <v>2565</v>
      </c>
      <c r="H76" s="11" t="s">
        <v>2583</v>
      </c>
      <c r="I76" s="12">
        <v>7.1</v>
      </c>
      <c r="N76" s="11" t="s">
        <v>2400</v>
      </c>
      <c r="O76" s="11" t="s">
        <v>2427</v>
      </c>
    </row>
    <row r="77" spans="1:15" x14ac:dyDescent="0.25">
      <c r="A77" s="10">
        <v>29.273239</v>
      </c>
      <c r="B77" s="10">
        <v>-90.118551999999895</v>
      </c>
      <c r="C77" s="8">
        <v>22057</v>
      </c>
      <c r="D77" s="11" t="s">
        <v>2584</v>
      </c>
      <c r="E77" s="11" t="s">
        <v>2582</v>
      </c>
      <c r="G77" s="11" t="s">
        <v>2431</v>
      </c>
      <c r="H77" s="11" t="s">
        <v>2577</v>
      </c>
      <c r="I77" s="12">
        <v>7.5</v>
      </c>
      <c r="M77" s="10">
        <v>32</v>
      </c>
      <c r="N77" s="11" t="s">
        <v>2400</v>
      </c>
      <c r="O77" s="11" t="s">
        <v>2433</v>
      </c>
    </row>
    <row r="78" spans="1:15" x14ac:dyDescent="0.25">
      <c r="A78" s="10">
        <v>29.227194000000001</v>
      </c>
      <c r="B78" s="10">
        <v>-90.129138999999896</v>
      </c>
      <c r="C78" s="8">
        <v>22057</v>
      </c>
      <c r="D78" s="11" t="s">
        <v>2585</v>
      </c>
      <c r="E78" s="11" t="s">
        <v>2582</v>
      </c>
      <c r="G78" s="11" t="s">
        <v>2431</v>
      </c>
      <c r="H78" s="11" t="s">
        <v>2568</v>
      </c>
      <c r="I78" s="12">
        <v>6.1</v>
      </c>
      <c r="M78" s="10">
        <v>32</v>
      </c>
      <c r="N78" s="11" t="s">
        <v>2400</v>
      </c>
      <c r="O78" s="11" t="s">
        <v>2433</v>
      </c>
    </row>
    <row r="79" spans="1:15" x14ac:dyDescent="0.25">
      <c r="A79" s="10">
        <v>29.240928</v>
      </c>
      <c r="B79" s="10">
        <v>-90.138311000000002</v>
      </c>
      <c r="C79" s="8">
        <v>22057</v>
      </c>
      <c r="D79" s="11" t="s">
        <v>2586</v>
      </c>
      <c r="E79" s="11" t="s">
        <v>2582</v>
      </c>
      <c r="G79" s="11" t="s">
        <v>2431</v>
      </c>
      <c r="H79" s="11" t="s">
        <v>2587</v>
      </c>
      <c r="I79" s="12">
        <v>9.1999999999999904</v>
      </c>
      <c r="M79" s="10">
        <v>32</v>
      </c>
      <c r="N79" s="11" t="s">
        <v>2400</v>
      </c>
      <c r="O79" s="11" t="s">
        <v>2433</v>
      </c>
    </row>
    <row r="80" spans="1:15" x14ac:dyDescent="0.25">
      <c r="A80" s="10">
        <v>29.2228169999999</v>
      </c>
      <c r="B80" s="10">
        <v>-90.123745999999898</v>
      </c>
      <c r="C80" s="8">
        <v>22057</v>
      </c>
      <c r="D80" s="11" t="s">
        <v>2588</v>
      </c>
      <c r="E80" s="11" t="s">
        <v>2582</v>
      </c>
      <c r="G80" s="11" t="s">
        <v>2431</v>
      </c>
      <c r="I80" s="12">
        <v>6.2</v>
      </c>
      <c r="J80" s="10">
        <v>0.6</v>
      </c>
      <c r="M80" s="10">
        <v>32</v>
      </c>
      <c r="N80" s="11" t="s">
        <v>2400</v>
      </c>
      <c r="O80" s="11" t="s">
        <v>2433</v>
      </c>
    </row>
    <row r="81" spans="1:15" x14ac:dyDescent="0.25">
      <c r="A81" s="10">
        <v>29.226904999999899</v>
      </c>
      <c r="B81" s="10">
        <v>-90.132223999999894</v>
      </c>
      <c r="C81" s="8">
        <v>22057</v>
      </c>
      <c r="D81" s="11" t="s">
        <v>2589</v>
      </c>
      <c r="E81" s="11" t="s">
        <v>2582</v>
      </c>
      <c r="G81" s="11" t="s">
        <v>2431</v>
      </c>
      <c r="H81" s="11" t="s">
        <v>2590</v>
      </c>
      <c r="I81" s="12">
        <v>6.6</v>
      </c>
      <c r="M81" s="10">
        <v>32</v>
      </c>
      <c r="N81" s="11" t="s">
        <v>2400</v>
      </c>
      <c r="O81" s="11" t="s">
        <v>2433</v>
      </c>
    </row>
    <row r="82" spans="1:15" x14ac:dyDescent="0.25">
      <c r="A82" s="10">
        <v>29.225840000000002</v>
      </c>
      <c r="B82" s="10">
        <v>-90.131518999999898</v>
      </c>
      <c r="C82" s="8">
        <v>22057</v>
      </c>
      <c r="D82" s="11" t="s">
        <v>2591</v>
      </c>
      <c r="E82" s="11" t="s">
        <v>2582</v>
      </c>
      <c r="G82" s="11" t="s">
        <v>2431</v>
      </c>
      <c r="H82" s="11" t="s">
        <v>2568</v>
      </c>
      <c r="I82" s="12">
        <v>6.1</v>
      </c>
      <c r="M82" s="10">
        <v>32</v>
      </c>
      <c r="N82" s="11" t="s">
        <v>2400</v>
      </c>
      <c r="O82" s="11" t="s">
        <v>2433</v>
      </c>
    </row>
    <row r="83" spans="1:15" x14ac:dyDescent="0.25">
      <c r="A83" s="10">
        <v>29.170055560000002</v>
      </c>
      <c r="B83" s="10">
        <v>-82.807000000000002</v>
      </c>
      <c r="C83" s="8">
        <v>12075</v>
      </c>
      <c r="D83" s="11" t="s">
        <v>2592</v>
      </c>
      <c r="E83" s="11" t="s">
        <v>2582</v>
      </c>
      <c r="G83" s="11" t="s">
        <v>2593</v>
      </c>
      <c r="H83" s="11" t="s">
        <v>2594</v>
      </c>
      <c r="I83" s="12">
        <v>8.5399999999999903</v>
      </c>
      <c r="K83" s="10">
        <v>3.87</v>
      </c>
      <c r="M83" s="10">
        <v>9.1999999999999904</v>
      </c>
      <c r="N83" s="11" t="s">
        <v>2422</v>
      </c>
      <c r="O83" s="11" t="s">
        <v>2443</v>
      </c>
    </row>
    <row r="84" spans="1:15" x14ac:dyDescent="0.25">
      <c r="A84" s="10">
        <v>29.17883333</v>
      </c>
      <c r="B84" s="10">
        <v>-82.812777780000005</v>
      </c>
      <c r="C84" s="8">
        <v>12075</v>
      </c>
      <c r="D84" s="11" t="s">
        <v>2595</v>
      </c>
      <c r="E84" s="11" t="s">
        <v>2582</v>
      </c>
      <c r="G84" s="11" t="s">
        <v>2593</v>
      </c>
      <c r="H84" s="11" t="s">
        <v>2596</v>
      </c>
      <c r="I84" s="12">
        <v>9.67</v>
      </c>
      <c r="K84" s="10">
        <v>0.84</v>
      </c>
      <c r="M84" s="10">
        <v>9.1999999999999904</v>
      </c>
      <c r="N84" s="11" t="s">
        <v>2422</v>
      </c>
      <c r="O84" s="11" t="s">
        <v>2443</v>
      </c>
    </row>
    <row r="85" spans="1:15" x14ac:dyDescent="0.25">
      <c r="A85" s="10">
        <v>28.935469999999899</v>
      </c>
      <c r="B85" s="10">
        <v>-82.6851419999999</v>
      </c>
      <c r="C85" s="8">
        <v>12017</v>
      </c>
      <c r="D85" s="11" t="s">
        <v>2597</v>
      </c>
      <c r="E85" s="11" t="s">
        <v>2582</v>
      </c>
      <c r="G85" s="11" t="s">
        <v>2593</v>
      </c>
      <c r="H85" s="11" t="s">
        <v>2598</v>
      </c>
      <c r="I85" s="12">
        <v>4.4000000000000004</v>
      </c>
      <c r="N85" s="11" t="s">
        <v>2599</v>
      </c>
      <c r="O85" s="11" t="s">
        <v>2600</v>
      </c>
    </row>
    <row r="86" spans="1:15" x14ac:dyDescent="0.25">
      <c r="A86" s="10">
        <v>29.303193</v>
      </c>
      <c r="B86" s="10">
        <v>-90.516014999999896</v>
      </c>
      <c r="C86" s="8">
        <v>22109</v>
      </c>
      <c r="D86" s="11" t="s">
        <v>2601</v>
      </c>
      <c r="E86" s="11" t="s">
        <v>2582</v>
      </c>
      <c r="F86" s="11" t="s">
        <v>516</v>
      </c>
      <c r="G86" s="11" t="s">
        <v>2431</v>
      </c>
      <c r="H86" s="11" t="s">
        <v>2602</v>
      </c>
      <c r="I86" s="12">
        <v>7.8</v>
      </c>
      <c r="N86" s="11" t="s">
        <v>2400</v>
      </c>
      <c r="O86" s="11" t="s">
        <v>2573</v>
      </c>
    </row>
    <row r="87" spans="1:15" x14ac:dyDescent="0.25">
      <c r="A87" s="10">
        <v>29.377113999999899</v>
      </c>
      <c r="B87" s="10">
        <v>-90.582156999999896</v>
      </c>
      <c r="C87" s="8">
        <v>22109</v>
      </c>
      <c r="D87" s="11" t="s">
        <v>673</v>
      </c>
      <c r="E87" s="11" t="s">
        <v>2582</v>
      </c>
      <c r="F87" s="11" t="s">
        <v>2603</v>
      </c>
      <c r="G87" s="11" t="s">
        <v>2431</v>
      </c>
      <c r="H87" s="11" t="s">
        <v>2602</v>
      </c>
      <c r="I87" s="12">
        <v>7.8</v>
      </c>
      <c r="N87" s="11" t="s">
        <v>2400</v>
      </c>
      <c r="O87" s="11" t="s">
        <v>2573</v>
      </c>
    </row>
    <row r="88" spans="1:15" x14ac:dyDescent="0.25">
      <c r="A88" s="10">
        <v>29.344173000000001</v>
      </c>
      <c r="B88" s="10">
        <v>-90.541900999999896</v>
      </c>
      <c r="C88" s="8">
        <v>22109</v>
      </c>
      <c r="D88" s="11" t="s">
        <v>638</v>
      </c>
      <c r="E88" s="11" t="s">
        <v>2582</v>
      </c>
      <c r="F88" s="11" t="s">
        <v>2603</v>
      </c>
      <c r="G88" s="11" t="s">
        <v>2431</v>
      </c>
      <c r="H88" s="11" t="s">
        <v>2604</v>
      </c>
      <c r="I88" s="12">
        <v>6.7</v>
      </c>
      <c r="N88" s="11" t="s">
        <v>2400</v>
      </c>
      <c r="O88" s="11" t="s">
        <v>2573</v>
      </c>
    </row>
    <row r="89" spans="1:15" x14ac:dyDescent="0.25">
      <c r="A89" s="10">
        <v>29.3306469999999</v>
      </c>
      <c r="B89" s="10">
        <v>-90.571990999999898</v>
      </c>
      <c r="C89" s="8">
        <v>22109</v>
      </c>
      <c r="D89" s="11" t="s">
        <v>633</v>
      </c>
      <c r="E89" s="11" t="s">
        <v>2582</v>
      </c>
      <c r="F89" s="11" t="s">
        <v>516</v>
      </c>
      <c r="G89" s="11" t="s">
        <v>2431</v>
      </c>
      <c r="H89" s="11" t="s">
        <v>2500</v>
      </c>
      <c r="I89" s="12">
        <v>5.5</v>
      </c>
      <c r="N89" s="11" t="s">
        <v>2400</v>
      </c>
      <c r="O89" s="11" t="s">
        <v>2573</v>
      </c>
    </row>
    <row r="90" spans="1:15" x14ac:dyDescent="0.25">
      <c r="A90" s="10">
        <v>29.397963000000001</v>
      </c>
      <c r="B90" s="10">
        <v>-90.563957000000002</v>
      </c>
      <c r="C90" s="8">
        <v>22109</v>
      </c>
      <c r="D90" s="11" t="s">
        <v>2605</v>
      </c>
      <c r="E90" s="11" t="s">
        <v>2582</v>
      </c>
      <c r="F90" s="11" t="s">
        <v>2603</v>
      </c>
      <c r="G90" s="11" t="s">
        <v>2431</v>
      </c>
      <c r="H90" s="11" t="s">
        <v>2606</v>
      </c>
      <c r="I90" s="12">
        <v>13.3</v>
      </c>
      <c r="N90" s="11" t="s">
        <v>2400</v>
      </c>
      <c r="O90" s="11" t="s">
        <v>2573</v>
      </c>
    </row>
    <row r="91" spans="1:15" x14ac:dyDescent="0.25">
      <c r="A91" s="10">
        <v>29.399184000000002</v>
      </c>
      <c r="B91" s="10">
        <v>-90.562674000000001</v>
      </c>
      <c r="C91" s="8">
        <v>22109</v>
      </c>
      <c r="D91" s="11" t="s">
        <v>2607</v>
      </c>
      <c r="E91" s="11" t="s">
        <v>2582</v>
      </c>
      <c r="F91" s="11" t="s">
        <v>2603</v>
      </c>
      <c r="G91" s="11" t="s">
        <v>2431</v>
      </c>
      <c r="H91" s="11" t="s">
        <v>2608</v>
      </c>
      <c r="I91" s="12">
        <v>10.6</v>
      </c>
      <c r="N91" s="11" t="s">
        <v>2400</v>
      </c>
      <c r="O91" s="11" t="s">
        <v>2573</v>
      </c>
    </row>
    <row r="92" spans="1:15" x14ac:dyDescent="0.25">
      <c r="A92" s="10">
        <v>29.320885000000001</v>
      </c>
      <c r="B92" s="10">
        <v>-90.577585999999897</v>
      </c>
      <c r="C92" s="8">
        <v>22109</v>
      </c>
      <c r="D92" s="11" t="s">
        <v>2609</v>
      </c>
      <c r="E92" s="11" t="s">
        <v>2582</v>
      </c>
      <c r="F92" s="11" t="s">
        <v>516</v>
      </c>
      <c r="G92" s="11" t="s">
        <v>2431</v>
      </c>
      <c r="H92" s="11" t="s">
        <v>2610</v>
      </c>
      <c r="I92" s="12">
        <v>9.4</v>
      </c>
      <c r="N92" s="11" t="s">
        <v>2400</v>
      </c>
      <c r="O92" s="11" t="s">
        <v>2573</v>
      </c>
    </row>
    <row r="93" spans="1:15" x14ac:dyDescent="0.25">
      <c r="A93" s="10">
        <v>29.332975000000001</v>
      </c>
      <c r="B93" s="10">
        <v>-90.608504999999894</v>
      </c>
      <c r="C93" s="8">
        <v>22109</v>
      </c>
      <c r="D93" s="11" t="s">
        <v>2497</v>
      </c>
      <c r="E93" s="11" t="s">
        <v>2582</v>
      </c>
      <c r="F93" s="11" t="s">
        <v>516</v>
      </c>
      <c r="G93" s="11" t="s">
        <v>2431</v>
      </c>
      <c r="H93" s="11" t="s">
        <v>2611</v>
      </c>
      <c r="I93" s="12">
        <v>10.4</v>
      </c>
      <c r="N93" s="11" t="s">
        <v>2400</v>
      </c>
      <c r="O93" s="11" t="s">
        <v>2573</v>
      </c>
    </row>
    <row r="94" spans="1:15" x14ac:dyDescent="0.25">
      <c r="A94" s="10">
        <v>29.297487</v>
      </c>
      <c r="B94" s="10">
        <v>-90.602303000000006</v>
      </c>
      <c r="C94" s="8">
        <v>22109</v>
      </c>
      <c r="D94" s="11" t="s">
        <v>2612</v>
      </c>
      <c r="E94" s="11" t="s">
        <v>2582</v>
      </c>
      <c r="F94" s="11" t="s">
        <v>516</v>
      </c>
      <c r="G94" s="11" t="s">
        <v>2431</v>
      </c>
      <c r="H94" s="11" t="s">
        <v>2613</v>
      </c>
      <c r="I94" s="12">
        <v>17.8</v>
      </c>
      <c r="N94" s="11" t="s">
        <v>2400</v>
      </c>
      <c r="O94" s="11" t="s">
        <v>2573</v>
      </c>
    </row>
    <row r="95" spans="1:15" x14ac:dyDescent="0.25">
      <c r="A95" s="10">
        <v>29.234883</v>
      </c>
      <c r="B95" s="10">
        <v>-94.924283000000003</v>
      </c>
      <c r="C95" s="8">
        <v>48167</v>
      </c>
      <c r="D95" s="11" t="s">
        <v>2614</v>
      </c>
      <c r="E95" s="11" t="s">
        <v>2582</v>
      </c>
      <c r="G95" s="11" t="s">
        <v>1997</v>
      </c>
      <c r="I95" s="12">
        <v>1.3</v>
      </c>
      <c r="J95" s="10">
        <v>0.2</v>
      </c>
      <c r="N95" s="11" t="s">
        <v>2400</v>
      </c>
      <c r="O95" s="11" t="s">
        <v>2615</v>
      </c>
    </row>
    <row r="96" spans="1:15" x14ac:dyDescent="0.25">
      <c r="A96" s="10">
        <v>29.208117000000001</v>
      </c>
      <c r="B96" s="10">
        <v>-94.964150000000004</v>
      </c>
      <c r="C96" s="8">
        <v>48167</v>
      </c>
      <c r="D96" s="11" t="s">
        <v>2616</v>
      </c>
      <c r="E96" s="11" t="s">
        <v>2582</v>
      </c>
      <c r="F96" s="11" t="s">
        <v>2468</v>
      </c>
      <c r="G96" s="11" t="s">
        <v>1997</v>
      </c>
      <c r="I96" s="12">
        <v>2.6</v>
      </c>
      <c r="J96" s="10">
        <v>0.1</v>
      </c>
      <c r="N96" s="11" t="s">
        <v>2400</v>
      </c>
      <c r="O96" s="11" t="s">
        <v>2615</v>
      </c>
    </row>
    <row r="97" spans="1:15" x14ac:dyDescent="0.25">
      <c r="A97" s="10">
        <v>29.208117000000001</v>
      </c>
      <c r="B97" s="10">
        <v>-94.964150000000004</v>
      </c>
      <c r="C97" s="8">
        <v>48167</v>
      </c>
      <c r="D97" s="11" t="s">
        <v>2617</v>
      </c>
      <c r="E97" s="11" t="s">
        <v>2582</v>
      </c>
      <c r="F97" s="11" t="s">
        <v>2468</v>
      </c>
      <c r="G97" s="11" t="s">
        <v>1997</v>
      </c>
      <c r="I97" s="12">
        <v>2.6</v>
      </c>
      <c r="J97" s="10">
        <v>0.1</v>
      </c>
      <c r="N97" s="11" t="s">
        <v>2400</v>
      </c>
      <c r="O97" s="11" t="s">
        <v>2615</v>
      </c>
    </row>
    <row r="98" spans="1:15" x14ac:dyDescent="0.25">
      <c r="A98" s="10">
        <v>30.296326000000001</v>
      </c>
      <c r="B98" s="10">
        <v>-87.758664999999894</v>
      </c>
      <c r="C98" s="8">
        <v>1003</v>
      </c>
      <c r="D98" s="11" t="s">
        <v>2618</v>
      </c>
      <c r="E98" s="11" t="s">
        <v>2582</v>
      </c>
      <c r="F98" s="11" t="s">
        <v>2465</v>
      </c>
      <c r="G98" s="11" t="s">
        <v>2460</v>
      </c>
      <c r="H98" s="11" t="s">
        <v>2619</v>
      </c>
      <c r="I98" s="12">
        <v>0.85</v>
      </c>
      <c r="N98" s="11" t="s">
        <v>2462</v>
      </c>
      <c r="O98" s="11" t="s">
        <v>2463</v>
      </c>
    </row>
    <row r="99" spans="1:15" x14ac:dyDescent="0.25">
      <c r="A99" s="10">
        <v>30.272753000000002</v>
      </c>
      <c r="B99" s="10">
        <v>-87.756922000000003</v>
      </c>
      <c r="C99" s="8">
        <v>1003</v>
      </c>
      <c r="D99" s="11" t="s">
        <v>2620</v>
      </c>
      <c r="E99" s="11" t="s">
        <v>2582</v>
      </c>
      <c r="F99" s="11" t="s">
        <v>2459</v>
      </c>
      <c r="G99" s="11" t="s">
        <v>2460</v>
      </c>
      <c r="H99" s="11" t="s">
        <v>2621</v>
      </c>
      <c r="I99" s="12">
        <v>5.92</v>
      </c>
      <c r="N99" s="11" t="s">
        <v>2462</v>
      </c>
      <c r="O99" s="11" t="s">
        <v>2463</v>
      </c>
    </row>
    <row r="100" spans="1:15" x14ac:dyDescent="0.25">
      <c r="A100" s="10">
        <v>27.839859000000001</v>
      </c>
      <c r="B100" s="10">
        <v>-97.4895029999999</v>
      </c>
      <c r="C100" s="8">
        <v>48409</v>
      </c>
      <c r="D100" s="11" t="s">
        <v>2622</v>
      </c>
      <c r="E100" s="11" t="s">
        <v>2623</v>
      </c>
      <c r="F100" s="11" t="s">
        <v>2624</v>
      </c>
      <c r="G100" s="11" t="s">
        <v>2474</v>
      </c>
      <c r="H100" s="11" t="s">
        <v>2625</v>
      </c>
      <c r="I100" s="12">
        <v>0.18</v>
      </c>
      <c r="N100" s="11" t="s">
        <v>2476</v>
      </c>
      <c r="O100" s="11" t="s">
        <v>2477</v>
      </c>
    </row>
    <row r="101" spans="1:15" x14ac:dyDescent="0.25">
      <c r="A101" s="10">
        <v>29.780333330000001</v>
      </c>
      <c r="B101" s="10">
        <v>-84.967333330000002</v>
      </c>
      <c r="C101" s="8">
        <v>12037</v>
      </c>
      <c r="D101" s="11" t="s">
        <v>2626</v>
      </c>
      <c r="E101" s="11" t="s">
        <v>2627</v>
      </c>
      <c r="G101" s="11" t="s">
        <v>2628</v>
      </c>
      <c r="H101" s="11" t="s">
        <v>2629</v>
      </c>
      <c r="I101" s="12">
        <v>5.66</v>
      </c>
      <c r="K101" s="10">
        <v>-1.79</v>
      </c>
      <c r="M101" s="10">
        <v>6.1</v>
      </c>
      <c r="N101" s="11" t="s">
        <v>2422</v>
      </c>
      <c r="O101" s="11" t="s">
        <v>2443</v>
      </c>
    </row>
    <row r="102" spans="1:15" x14ac:dyDescent="0.25">
      <c r="A102" s="10">
        <v>30.803034</v>
      </c>
      <c r="B102" s="10">
        <v>-87.994865000000004</v>
      </c>
      <c r="C102" s="8">
        <v>1097</v>
      </c>
      <c r="D102" s="11" t="s">
        <v>2630</v>
      </c>
      <c r="E102" s="11" t="s">
        <v>2627</v>
      </c>
      <c r="F102" s="11" t="s">
        <v>2518</v>
      </c>
      <c r="G102" s="11" t="s">
        <v>2460</v>
      </c>
      <c r="H102" s="11" t="s">
        <v>2631</v>
      </c>
      <c r="I102" s="12">
        <v>7.55</v>
      </c>
      <c r="N102" s="11" t="s">
        <v>2462</v>
      </c>
      <c r="O102" s="11" t="s">
        <v>2463</v>
      </c>
    </row>
    <row r="103" spans="1:15" x14ac:dyDescent="0.25">
      <c r="A103" s="10">
        <v>27.871413</v>
      </c>
      <c r="B103" s="10">
        <v>-97.644948999999897</v>
      </c>
      <c r="C103" s="8">
        <v>48355</v>
      </c>
      <c r="D103" s="11" t="s">
        <v>2632</v>
      </c>
      <c r="E103" s="11" t="s">
        <v>2633</v>
      </c>
      <c r="F103" s="11" t="s">
        <v>2487</v>
      </c>
      <c r="G103" s="11" t="s">
        <v>2474</v>
      </c>
      <c r="H103" s="11" t="s">
        <v>2634</v>
      </c>
      <c r="I103" s="12">
        <v>0.31</v>
      </c>
      <c r="N103" s="11" t="s">
        <v>2476</v>
      </c>
      <c r="O103" s="11" t="s">
        <v>2477</v>
      </c>
    </row>
    <row r="104" spans="1:15" x14ac:dyDescent="0.25">
      <c r="A104" s="10">
        <v>29.837892</v>
      </c>
      <c r="B104" s="10">
        <v>-94.767396000000005</v>
      </c>
      <c r="C104" s="8">
        <v>48071</v>
      </c>
      <c r="D104" s="11" t="s">
        <v>2635</v>
      </c>
      <c r="E104" s="11" t="s">
        <v>2627</v>
      </c>
      <c r="F104" s="11" t="s">
        <v>2636</v>
      </c>
      <c r="G104" s="11" t="s">
        <v>1997</v>
      </c>
      <c r="H104" s="11" t="s">
        <v>2637</v>
      </c>
      <c r="I104" s="12">
        <v>4.9000000000000004</v>
      </c>
      <c r="N104" s="11" t="s">
        <v>2476</v>
      </c>
      <c r="O104" s="11" t="s">
        <v>2638</v>
      </c>
    </row>
    <row r="105" spans="1:15" x14ac:dyDescent="0.25">
      <c r="A105" s="10">
        <v>29.488211</v>
      </c>
      <c r="B105" s="10">
        <v>-91.154003000000003</v>
      </c>
      <c r="C105" s="8">
        <v>22109</v>
      </c>
      <c r="D105" s="11" t="s">
        <v>2639</v>
      </c>
      <c r="E105" s="11" t="s">
        <v>2640</v>
      </c>
      <c r="G105" s="11" t="s">
        <v>2431</v>
      </c>
      <c r="I105" s="12">
        <v>9.6</v>
      </c>
      <c r="J105" s="10">
        <v>1.3</v>
      </c>
      <c r="M105" s="10">
        <v>32</v>
      </c>
      <c r="N105" s="11" t="s">
        <v>2400</v>
      </c>
      <c r="O105" s="11" t="s">
        <v>2433</v>
      </c>
    </row>
    <row r="106" spans="1:15" x14ac:dyDescent="0.25">
      <c r="A106" s="10">
        <v>29.484348000000001</v>
      </c>
      <c r="B106" s="10">
        <v>-91.168370999999894</v>
      </c>
      <c r="C106" s="8">
        <v>22109</v>
      </c>
      <c r="D106" s="11" t="s">
        <v>2641</v>
      </c>
      <c r="E106" s="11" t="s">
        <v>2640</v>
      </c>
      <c r="G106" s="11" t="s">
        <v>2431</v>
      </c>
      <c r="I106" s="12">
        <v>9.1999999999999904</v>
      </c>
      <c r="J106" s="10">
        <v>1</v>
      </c>
      <c r="M106" s="10">
        <v>32</v>
      </c>
      <c r="N106" s="11" t="s">
        <v>2400</v>
      </c>
      <c r="O106" s="11" t="s">
        <v>2433</v>
      </c>
    </row>
    <row r="107" spans="1:15" x14ac:dyDescent="0.25">
      <c r="A107" s="10">
        <v>29.4586989999999</v>
      </c>
      <c r="B107" s="10">
        <v>-91.186722000000003</v>
      </c>
      <c r="C107" s="8">
        <v>22109</v>
      </c>
      <c r="D107" s="11" t="s">
        <v>2642</v>
      </c>
      <c r="E107" s="11" t="s">
        <v>2640</v>
      </c>
      <c r="G107" s="11" t="s">
        <v>2431</v>
      </c>
      <c r="H107" s="11" t="s">
        <v>2643</v>
      </c>
      <c r="I107" s="12">
        <v>10.8</v>
      </c>
      <c r="M107" s="10">
        <v>32</v>
      </c>
      <c r="N107" s="11" t="s">
        <v>2400</v>
      </c>
      <c r="O107" s="11" t="s">
        <v>2433</v>
      </c>
    </row>
    <row r="108" spans="1:15" x14ac:dyDescent="0.25">
      <c r="A108" s="10">
        <v>29.458708999999899</v>
      </c>
      <c r="B108" s="10">
        <v>-91.191559999999896</v>
      </c>
      <c r="C108" s="8">
        <v>22109</v>
      </c>
      <c r="D108" s="11" t="s">
        <v>2644</v>
      </c>
      <c r="E108" s="11" t="s">
        <v>2640</v>
      </c>
      <c r="G108" s="11" t="s">
        <v>2431</v>
      </c>
      <c r="H108" s="11" t="s">
        <v>2645</v>
      </c>
      <c r="I108" s="12">
        <v>10.3</v>
      </c>
      <c r="M108" s="10">
        <v>32</v>
      </c>
      <c r="N108" s="11" t="s">
        <v>2400</v>
      </c>
      <c r="O108" s="11" t="s">
        <v>2433</v>
      </c>
    </row>
    <row r="109" spans="1:15" x14ac:dyDescent="0.25">
      <c r="A109" s="10">
        <v>29.458212</v>
      </c>
      <c r="B109" s="10">
        <v>-91.198325999999895</v>
      </c>
      <c r="C109" s="8">
        <v>22109</v>
      </c>
      <c r="D109" s="11" t="s">
        <v>2646</v>
      </c>
      <c r="E109" s="11" t="s">
        <v>2640</v>
      </c>
      <c r="G109" s="11" t="s">
        <v>2431</v>
      </c>
      <c r="H109" s="11" t="s">
        <v>2647</v>
      </c>
      <c r="I109" s="12">
        <v>8.9</v>
      </c>
      <c r="M109" s="10">
        <v>32</v>
      </c>
      <c r="N109" s="11" t="s">
        <v>2400</v>
      </c>
      <c r="O109" s="11" t="s">
        <v>2433</v>
      </c>
    </row>
    <row r="110" spans="1:15" x14ac:dyDescent="0.25">
      <c r="A110" s="10">
        <v>29.7576666699999</v>
      </c>
      <c r="B110" s="10">
        <v>-84.945666669999895</v>
      </c>
      <c r="C110" s="8">
        <v>12037</v>
      </c>
      <c r="D110" s="11" t="s">
        <v>2648</v>
      </c>
      <c r="E110" s="11" t="s">
        <v>2640</v>
      </c>
      <c r="G110" s="11" t="s">
        <v>2628</v>
      </c>
      <c r="H110" s="11" t="s">
        <v>2649</v>
      </c>
      <c r="I110" s="12">
        <v>7.15</v>
      </c>
      <c r="K110" s="10">
        <v>-2.0099999999999998</v>
      </c>
      <c r="M110" s="10">
        <v>6.1</v>
      </c>
      <c r="N110" s="11" t="s">
        <v>2422</v>
      </c>
      <c r="O110" s="11" t="s">
        <v>2443</v>
      </c>
    </row>
    <row r="111" spans="1:15" x14ac:dyDescent="0.25">
      <c r="A111" s="10">
        <v>29.8220969999999</v>
      </c>
      <c r="B111" s="10">
        <v>-94.776596999999896</v>
      </c>
      <c r="C111" s="8">
        <v>48071</v>
      </c>
      <c r="D111" s="11" t="s">
        <v>2650</v>
      </c>
      <c r="E111" s="11" t="s">
        <v>2640</v>
      </c>
      <c r="F111" s="11" t="s">
        <v>2518</v>
      </c>
      <c r="G111" s="11" t="s">
        <v>1997</v>
      </c>
      <c r="H111" s="11" t="s">
        <v>2651</v>
      </c>
      <c r="I111" s="12">
        <v>2.5</v>
      </c>
      <c r="N111" s="11" t="s">
        <v>2400</v>
      </c>
      <c r="O111" s="11" t="s">
        <v>2470</v>
      </c>
    </row>
    <row r="112" spans="1:15" x14ac:dyDescent="0.25">
      <c r="A112" s="10">
        <v>27.865666999999899</v>
      </c>
      <c r="B112" s="10">
        <v>-97.571310999999895</v>
      </c>
      <c r="C112" s="8">
        <v>48409</v>
      </c>
      <c r="D112" s="11" t="s">
        <v>2652</v>
      </c>
      <c r="E112" s="11" t="s">
        <v>2653</v>
      </c>
      <c r="F112" s="11" t="s">
        <v>2487</v>
      </c>
      <c r="G112" s="11" t="s">
        <v>2474</v>
      </c>
      <c r="H112" s="11" t="s">
        <v>2654</v>
      </c>
      <c r="I112" s="12">
        <v>0.08</v>
      </c>
      <c r="N112" s="11" t="s">
        <v>2476</v>
      </c>
      <c r="O112" s="11" t="s">
        <v>2477</v>
      </c>
    </row>
    <row r="113" spans="1:15" x14ac:dyDescent="0.25">
      <c r="A113" s="10">
        <v>27.890543000000001</v>
      </c>
      <c r="B113" s="10">
        <v>-97.557592</v>
      </c>
      <c r="C113" s="8">
        <v>48409</v>
      </c>
      <c r="D113" s="11" t="s">
        <v>2655</v>
      </c>
      <c r="E113" s="11" t="s">
        <v>2653</v>
      </c>
      <c r="F113" s="11" t="s">
        <v>2487</v>
      </c>
      <c r="G113" s="11" t="s">
        <v>2474</v>
      </c>
      <c r="H113" s="11" t="s">
        <v>2656</v>
      </c>
      <c r="I113" s="12">
        <v>0.57999999999999996</v>
      </c>
      <c r="N113" s="11" t="s">
        <v>2476</v>
      </c>
      <c r="O113" s="11" t="s">
        <v>2477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6"/>
  <sheetViews>
    <sheetView workbookViewId="0">
      <selection activeCell="A2" sqref="A2:A16"/>
    </sheetView>
  </sheetViews>
  <sheetFormatPr defaultColWidth="8.85546875" defaultRowHeight="15" x14ac:dyDescent="0.25"/>
  <sheetData>
    <row r="1" spans="1:10" x14ac:dyDescent="0.25">
      <c r="A1" t="s">
        <v>2657</v>
      </c>
      <c r="B1" t="s">
        <v>29</v>
      </c>
      <c r="C1" t="s">
        <v>2658</v>
      </c>
      <c r="D1" t="s">
        <v>2659</v>
      </c>
      <c r="E1" s="21" t="s">
        <v>57</v>
      </c>
      <c r="F1" s="21" t="s">
        <v>196</v>
      </c>
      <c r="G1" t="s">
        <v>2660</v>
      </c>
      <c r="H1" t="s">
        <v>2661</v>
      </c>
      <c r="I1" t="s">
        <v>2662</v>
      </c>
      <c r="J1" t="s">
        <v>0</v>
      </c>
    </row>
    <row r="2" spans="1:10" x14ac:dyDescent="0.25">
      <c r="A2" t="s">
        <v>2663</v>
      </c>
      <c r="B2" t="s">
        <v>77</v>
      </c>
      <c r="C2">
        <v>-75.165999999999997</v>
      </c>
      <c r="D2">
        <v>38.787300000000002</v>
      </c>
      <c r="E2" t="s">
        <v>635</v>
      </c>
      <c r="F2">
        <f>VLOOKUP(B2&amp;E2,CountyLU!$A$2:$J$3110,10,FALSE)</f>
        <v>10005</v>
      </c>
      <c r="G2" t="s">
        <v>2664</v>
      </c>
      <c r="H2" t="s">
        <v>2665</v>
      </c>
      <c r="I2">
        <v>6</v>
      </c>
      <c r="J2" t="s">
        <v>37</v>
      </c>
    </row>
    <row r="3" spans="1:10" x14ac:dyDescent="0.25">
      <c r="A3" t="s">
        <v>2663</v>
      </c>
      <c r="B3" t="s">
        <v>77</v>
      </c>
      <c r="C3">
        <v>-75.169799999999995</v>
      </c>
      <c r="D3">
        <v>38.786299999999997</v>
      </c>
      <c r="E3" t="s">
        <v>635</v>
      </c>
      <c r="F3">
        <f>VLOOKUP(B3&amp;E3,CountyLU!$A$2:$J$3110,10,FALSE)</f>
        <v>10005</v>
      </c>
      <c r="G3" t="s">
        <v>2667</v>
      </c>
      <c r="H3" t="s">
        <v>2665</v>
      </c>
      <c r="I3">
        <v>6.2</v>
      </c>
      <c r="J3" t="s">
        <v>2685</v>
      </c>
    </row>
    <row r="4" spans="1:10" x14ac:dyDescent="0.25">
      <c r="A4" t="s">
        <v>2663</v>
      </c>
      <c r="B4" t="s">
        <v>77</v>
      </c>
      <c r="C4">
        <v>-75.169899999999998</v>
      </c>
      <c r="D4">
        <v>38.781100000000002</v>
      </c>
      <c r="E4" t="s">
        <v>635</v>
      </c>
      <c r="F4">
        <f>VLOOKUP(B4&amp;E4,CountyLU!$A$2:$J$3110,10,FALSE)</f>
        <v>10005</v>
      </c>
      <c r="G4" t="s">
        <v>2666</v>
      </c>
      <c r="H4" t="s">
        <v>2665</v>
      </c>
      <c r="I4">
        <v>4.0999999999999996</v>
      </c>
      <c r="J4" t="s">
        <v>2686</v>
      </c>
    </row>
    <row r="5" spans="1:10" x14ac:dyDescent="0.25">
      <c r="A5" t="s">
        <v>2670</v>
      </c>
      <c r="B5" t="s">
        <v>77</v>
      </c>
      <c r="C5">
        <v>-75.417400000000001</v>
      </c>
      <c r="D5">
        <v>39.070700000000002</v>
      </c>
      <c r="E5" t="s">
        <v>231</v>
      </c>
      <c r="F5">
        <f>VLOOKUP(B5&amp;E5,CountyLU!$A$2:$J$3110,10,FALSE)</f>
        <v>10001</v>
      </c>
      <c r="G5" t="s">
        <v>2668</v>
      </c>
      <c r="H5" t="s">
        <v>2665</v>
      </c>
      <c r="I5">
        <v>6.1</v>
      </c>
      <c r="J5" t="s">
        <v>2687</v>
      </c>
    </row>
    <row r="6" spans="1:10" x14ac:dyDescent="0.25">
      <c r="A6" t="s">
        <v>2670</v>
      </c>
      <c r="B6" t="s">
        <v>77</v>
      </c>
      <c r="C6">
        <v>-75.4375</v>
      </c>
      <c r="D6">
        <v>39.088099999999997</v>
      </c>
      <c r="E6" t="s">
        <v>231</v>
      </c>
      <c r="F6">
        <f>VLOOKUP(B6&amp;E6,CountyLU!$A$2:$J$3110,10,FALSE)</f>
        <v>10001</v>
      </c>
      <c r="G6" t="s">
        <v>2669</v>
      </c>
      <c r="H6" t="s">
        <v>2665</v>
      </c>
      <c r="I6">
        <v>3</v>
      </c>
      <c r="J6" t="s">
        <v>2688</v>
      </c>
    </row>
    <row r="7" spans="1:10" x14ac:dyDescent="0.25">
      <c r="A7" t="s">
        <v>2670</v>
      </c>
      <c r="B7" t="s">
        <v>77</v>
      </c>
      <c r="C7">
        <v>-75.497500000000002</v>
      </c>
      <c r="D7">
        <v>39.1158</v>
      </c>
      <c r="E7" t="s">
        <v>231</v>
      </c>
      <c r="F7">
        <f>VLOOKUP(B7&amp;E7,CountyLU!$A$2:$J$3110,10,FALSE)</f>
        <v>10001</v>
      </c>
      <c r="G7" t="s">
        <v>2674</v>
      </c>
      <c r="H7" t="s">
        <v>2678</v>
      </c>
      <c r="I7">
        <v>3.1</v>
      </c>
      <c r="J7" t="s">
        <v>2689</v>
      </c>
    </row>
    <row r="8" spans="1:10" x14ac:dyDescent="0.25">
      <c r="A8" t="s">
        <v>2671</v>
      </c>
      <c r="B8" t="s">
        <v>126</v>
      </c>
      <c r="C8">
        <v>-74.877499999999998</v>
      </c>
      <c r="D8">
        <v>39.169699999999999</v>
      </c>
      <c r="E8" t="s">
        <v>233</v>
      </c>
      <c r="F8">
        <f>VLOOKUP(B8&amp;E8,CountyLU!$A$2:$J$3110,10,FALSE)</f>
        <v>34009</v>
      </c>
      <c r="G8" t="s">
        <v>2675</v>
      </c>
      <c r="H8" t="s">
        <v>2678</v>
      </c>
      <c r="I8">
        <v>5.2</v>
      </c>
      <c r="J8" t="s">
        <v>2690</v>
      </c>
    </row>
    <row r="9" spans="1:10" x14ac:dyDescent="0.25">
      <c r="A9" t="s">
        <v>2671</v>
      </c>
      <c r="B9" t="s">
        <v>126</v>
      </c>
      <c r="C9">
        <v>-74.869799999999998</v>
      </c>
      <c r="D9">
        <v>39.173400000000001</v>
      </c>
      <c r="E9" t="s">
        <v>233</v>
      </c>
      <c r="F9">
        <f>VLOOKUP(B9&amp;E9,CountyLU!$A$2:$J$3110,10,FALSE)</f>
        <v>34009</v>
      </c>
      <c r="G9" t="s">
        <v>2676</v>
      </c>
      <c r="H9" t="s">
        <v>2678</v>
      </c>
      <c r="I9">
        <v>-1.5</v>
      </c>
      <c r="J9" t="s">
        <v>2691</v>
      </c>
    </row>
    <row r="10" spans="1:10" x14ac:dyDescent="0.25">
      <c r="A10" t="s">
        <v>2671</v>
      </c>
      <c r="B10" t="s">
        <v>126</v>
      </c>
      <c r="C10">
        <v>-74.849599999999995</v>
      </c>
      <c r="D10">
        <v>39.1845</v>
      </c>
      <c r="E10" t="s">
        <v>233</v>
      </c>
      <c r="F10">
        <f>VLOOKUP(B10&amp;E10,CountyLU!$A$2:$J$3110,10,FALSE)</f>
        <v>34009</v>
      </c>
      <c r="G10" t="s">
        <v>2677</v>
      </c>
      <c r="H10" t="s">
        <v>2678</v>
      </c>
      <c r="I10">
        <v>1.9</v>
      </c>
      <c r="J10" t="s">
        <v>2692</v>
      </c>
    </row>
    <row r="11" spans="1:10" x14ac:dyDescent="0.25">
      <c r="A11" t="s">
        <v>2672</v>
      </c>
      <c r="B11" t="s">
        <v>126</v>
      </c>
      <c r="C11">
        <v>-75.108000000000004</v>
      </c>
      <c r="D11">
        <v>39.2273</v>
      </c>
      <c r="E11" t="s">
        <v>228</v>
      </c>
      <c r="F11">
        <f>VLOOKUP(B11&amp;E11,CountyLU!$A$2:$J$3110,10,FALSE)</f>
        <v>34011</v>
      </c>
      <c r="G11" t="s">
        <v>2679</v>
      </c>
      <c r="H11" t="s">
        <v>2678</v>
      </c>
      <c r="I11">
        <v>2.2000000000000002</v>
      </c>
      <c r="J11" t="s">
        <v>2693</v>
      </c>
    </row>
    <row r="12" spans="1:10" x14ac:dyDescent="0.25">
      <c r="A12" t="s">
        <v>2672</v>
      </c>
      <c r="B12" t="s">
        <v>126</v>
      </c>
      <c r="C12">
        <v>-75.116799999999998</v>
      </c>
      <c r="D12">
        <v>39.232799999999997</v>
      </c>
      <c r="E12" t="s">
        <v>228</v>
      </c>
      <c r="F12">
        <f>VLOOKUP(B12&amp;E12,CountyLU!$A$2:$J$3110,10,FALSE)</f>
        <v>34011</v>
      </c>
      <c r="G12" t="s">
        <v>2680</v>
      </c>
      <c r="H12" t="s">
        <v>2678</v>
      </c>
      <c r="I12">
        <v>4.9000000000000004</v>
      </c>
      <c r="J12" t="s">
        <v>2694</v>
      </c>
    </row>
    <row r="13" spans="1:10" x14ac:dyDescent="0.25">
      <c r="A13" t="s">
        <v>2672</v>
      </c>
      <c r="B13" t="s">
        <v>126</v>
      </c>
      <c r="C13">
        <v>-75.103999999999999</v>
      </c>
      <c r="D13">
        <v>39.239800000000002</v>
      </c>
      <c r="E13" t="s">
        <v>228</v>
      </c>
      <c r="F13">
        <f>VLOOKUP(B13&amp;E13,CountyLU!$A$2:$J$3110,10,FALSE)</f>
        <v>34011</v>
      </c>
      <c r="G13" t="s">
        <v>2681</v>
      </c>
      <c r="H13" t="s">
        <v>2678</v>
      </c>
      <c r="I13">
        <v>6.7</v>
      </c>
      <c r="J13" t="s">
        <v>2695</v>
      </c>
    </row>
    <row r="14" spans="1:10" x14ac:dyDescent="0.25">
      <c r="A14" t="s">
        <v>2673</v>
      </c>
      <c r="B14" t="s">
        <v>126</v>
      </c>
      <c r="C14">
        <v>-75.014799999999994</v>
      </c>
      <c r="D14">
        <v>39.244199999999999</v>
      </c>
      <c r="E14" t="s">
        <v>228</v>
      </c>
      <c r="F14">
        <f>VLOOKUP(B14&amp;E14,CountyLU!$A$2:$J$3110,10,FALSE)</f>
        <v>34011</v>
      </c>
      <c r="G14" t="s">
        <v>2682</v>
      </c>
      <c r="H14" t="s">
        <v>2678</v>
      </c>
      <c r="I14">
        <v>9.3000000000000007</v>
      </c>
      <c r="J14" t="s">
        <v>2696</v>
      </c>
    </row>
    <row r="15" spans="1:10" x14ac:dyDescent="0.25">
      <c r="A15" t="s">
        <v>2673</v>
      </c>
      <c r="B15" t="s">
        <v>126</v>
      </c>
      <c r="C15">
        <v>-75.013900000000007</v>
      </c>
      <c r="D15">
        <v>39.2438</v>
      </c>
      <c r="E15" t="s">
        <v>228</v>
      </c>
      <c r="F15">
        <f>VLOOKUP(B15&amp;E15,CountyLU!$A$2:$J$3110,10,FALSE)</f>
        <v>34011</v>
      </c>
      <c r="G15" t="s">
        <v>2683</v>
      </c>
      <c r="H15" t="s">
        <v>2678</v>
      </c>
      <c r="I15">
        <v>1.3</v>
      </c>
      <c r="J15" t="s">
        <v>2697</v>
      </c>
    </row>
    <row r="16" spans="1:10" x14ac:dyDescent="0.25">
      <c r="A16" t="s">
        <v>2673</v>
      </c>
      <c r="B16" t="s">
        <v>126</v>
      </c>
      <c r="C16">
        <v>-75.010300000000001</v>
      </c>
      <c r="D16">
        <v>39.241999999999997</v>
      </c>
      <c r="E16" t="s">
        <v>228</v>
      </c>
      <c r="F16">
        <f>VLOOKUP(B16&amp;E16,CountyLU!$A$2:$J$3110,10,FALSE)</f>
        <v>34011</v>
      </c>
      <c r="G16" t="s">
        <v>2684</v>
      </c>
      <c r="H16" t="s">
        <v>2678</v>
      </c>
      <c r="I16">
        <v>4.3</v>
      </c>
      <c r="J16" s="2" t="s">
        <v>2698</v>
      </c>
    </row>
  </sheetData>
  <phoneticPr fontId="3" type="noConversion"/>
  <hyperlinks>
    <hyperlink ref="J16" r:id="rId1" xr:uid="{00000000-0004-0000-06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3"/>
  <sheetViews>
    <sheetView workbookViewId="0">
      <selection activeCell="H2" sqref="H2:J3"/>
    </sheetView>
  </sheetViews>
  <sheetFormatPr defaultColWidth="8.85546875" defaultRowHeight="15" x14ac:dyDescent="0.25"/>
  <cols>
    <col min="8" max="8" width="20" bestFit="1" customWidth="1"/>
    <col min="9" max="9" width="21" bestFit="1" customWidth="1"/>
    <col min="10" max="10" width="20.42578125" bestFit="1" customWidth="1"/>
  </cols>
  <sheetData>
    <row r="1" spans="1:16" x14ac:dyDescent="0.25">
      <c r="A1" s="1" t="s">
        <v>29</v>
      </c>
      <c r="B1" s="1" t="s">
        <v>10</v>
      </c>
      <c r="C1" s="1" t="s">
        <v>27</v>
      </c>
      <c r="D1" s="4" t="s">
        <v>57</v>
      </c>
      <c r="E1" s="4" t="s">
        <v>196</v>
      </c>
      <c r="F1" s="6" t="s">
        <v>52</v>
      </c>
      <c r="G1" s="6" t="s">
        <v>53</v>
      </c>
      <c r="H1" s="6" t="s">
        <v>47</v>
      </c>
      <c r="I1" s="6" t="s">
        <v>48</v>
      </c>
      <c r="J1" s="1" t="s">
        <v>41</v>
      </c>
      <c r="K1" s="1" t="s">
        <v>42</v>
      </c>
      <c r="L1" s="1" t="s">
        <v>49</v>
      </c>
      <c r="M1" s="1" t="s">
        <v>43</v>
      </c>
      <c r="N1" s="1" t="s">
        <v>44</v>
      </c>
      <c r="O1" s="1" t="s">
        <v>45</v>
      </c>
      <c r="P1" s="1" t="s">
        <v>0</v>
      </c>
    </row>
    <row r="2" spans="1:16" x14ac:dyDescent="0.25">
      <c r="A2" t="s">
        <v>80</v>
      </c>
      <c r="B2" t="s">
        <v>2712</v>
      </c>
      <c r="C2">
        <v>2013</v>
      </c>
      <c r="D2" t="s">
        <v>222</v>
      </c>
      <c r="E2">
        <f>VLOOKUP(A2&amp;D2,CountyLU!$A$2:$J$3110,10,FALSE)</f>
        <v>22075</v>
      </c>
      <c r="H2" t="s">
        <v>70</v>
      </c>
      <c r="I2" t="s">
        <v>70</v>
      </c>
      <c r="J2" t="s">
        <v>71</v>
      </c>
      <c r="O2">
        <v>1</v>
      </c>
      <c r="P2" t="s">
        <v>15</v>
      </c>
    </row>
    <row r="3" spans="1:16" x14ac:dyDescent="0.25">
      <c r="A3" t="s">
        <v>80</v>
      </c>
      <c r="B3" t="s">
        <v>2712</v>
      </c>
      <c r="C3">
        <v>2013</v>
      </c>
      <c r="D3" t="s">
        <v>221</v>
      </c>
      <c r="E3">
        <f>VLOOKUP(A3&amp;D3,CountyLU!$A$2:$J$3110,10,FALSE)</f>
        <v>22087</v>
      </c>
      <c r="H3" t="s">
        <v>70</v>
      </c>
      <c r="I3" t="s">
        <v>70</v>
      </c>
      <c r="J3" t="s">
        <v>71</v>
      </c>
      <c r="O3">
        <v>1</v>
      </c>
      <c r="P3"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INFO</vt:lpstr>
      <vt:lpstr>DataSources</vt:lpstr>
      <vt:lpstr>Accr_County</vt:lpstr>
      <vt:lpstr>Combined</vt:lpstr>
      <vt:lpstr>Accr cnty Full</vt:lpstr>
      <vt:lpstr>NatlRefuges</vt:lpstr>
      <vt:lpstr>GulfGoast</vt:lpstr>
      <vt:lpstr>DE and NJ</vt:lpstr>
      <vt:lpstr>SE LA</vt:lpstr>
      <vt:lpstr>Eastern VA</vt:lpstr>
      <vt:lpstr>Connecticut</vt:lpstr>
      <vt:lpstr>Reed et al. Atlantic</vt:lpstr>
      <vt:lpstr>SETr</vt:lpstr>
      <vt:lpstr>Holmquist et al</vt:lpstr>
      <vt:lpstr>Other Marsh Types</vt:lpstr>
      <vt:lpstr>CountyLU</vt:lpstr>
      <vt:lpstr>CoastalCounties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Hayley Kunkle</dc:creator>
  <cp:lastModifiedBy>Charles Fant</cp:lastModifiedBy>
  <dcterms:created xsi:type="dcterms:W3CDTF">2015-06-05T18:17:20Z</dcterms:created>
  <dcterms:modified xsi:type="dcterms:W3CDTF">2022-08-17T18:04:32Z</dcterms:modified>
</cp:coreProperties>
</file>